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795" tabRatio="613" activeTab="0"/>
  </bookViews>
  <sheets>
    <sheet name="sept 2007" sheetId="1" r:id="rId1"/>
    <sheet name="août 2007" sheetId="2" r:id="rId2"/>
    <sheet name="juil 2007" sheetId="3" r:id="rId3"/>
    <sheet name="juin 2007" sheetId="4" r:id="rId4"/>
    <sheet name="mai 2007" sheetId="5" r:id="rId5"/>
    <sheet name="avr 2007" sheetId="6" r:id="rId6"/>
    <sheet name="mars 2007" sheetId="7" r:id="rId7"/>
    <sheet name="fév 2007" sheetId="8" r:id="rId8"/>
    <sheet name="jan 2007" sheetId="9" r:id="rId9"/>
    <sheet name="déc 2006" sheetId="10" r:id="rId10"/>
    <sheet name="nov 2006" sheetId="11" r:id="rId11"/>
    <sheet name="oct 2006" sheetId="12" r:id="rId12"/>
    <sheet name="09-93" sheetId="13" r:id="rId13"/>
    <sheet name="08-93" sheetId="14" r:id="rId14"/>
    <sheet name="07-93" sheetId="15" r:id="rId15"/>
    <sheet name="06-93" sheetId="16" r:id="rId16"/>
    <sheet name="05-93" sheetId="17" r:id="rId17"/>
    <sheet name="04-93" sheetId="18" r:id="rId18"/>
    <sheet name="03-93" sheetId="19" r:id="rId19"/>
    <sheet name="02-93" sheetId="20" r:id="rId20"/>
    <sheet name="01-93" sheetId="21" r:id="rId21"/>
    <sheet name="12-92" sheetId="22" r:id="rId22"/>
    <sheet name="11-92" sheetId="23" r:id="rId23"/>
    <sheet name="10-92" sheetId="24" r:id="rId24"/>
    <sheet name="sept 96" sheetId="25" r:id="rId25"/>
    <sheet name="août 96" sheetId="26" r:id="rId26"/>
    <sheet name="juil 96" sheetId="27" r:id="rId27"/>
    <sheet name="juin 96" sheetId="28" r:id="rId28"/>
    <sheet name="mai 96" sheetId="29" r:id="rId29"/>
    <sheet name="avr 96" sheetId="30" r:id="rId30"/>
    <sheet name="mars 96" sheetId="31" r:id="rId31"/>
    <sheet name="fév 96" sheetId="32" r:id="rId32"/>
    <sheet name="jan 96" sheetId="33" r:id="rId33"/>
    <sheet name="déc 95" sheetId="34" r:id="rId34"/>
    <sheet name="nov 95" sheetId="35" r:id="rId35"/>
    <sheet name="oct 95" sheetId="36" r:id="rId36"/>
    <sheet name="ENERGIE SOLAIRE" sheetId="37" r:id="rId37"/>
  </sheets>
  <externalReferences>
    <externalReference r:id="rId40"/>
  </externalReferences>
  <definedNames>
    <definedName name="F">'[1]JANVIER'!#REF!</definedName>
    <definedName name="NOMS_DES_AGENTS">#REF!</definedName>
    <definedName name="R">'[1]JANVIER'!#REF!</definedName>
    <definedName name="T">'[1]JANVIER'!#REF!</definedName>
    <definedName name="_xlnm.Print_Area" localSheetId="20">'01-93'!$A$1:$AG$25</definedName>
    <definedName name="_xlnm.Print_Area" localSheetId="19">'02-93'!$A$1:$AG$25</definedName>
    <definedName name="_xlnm.Print_Area" localSheetId="18">'03-93'!$A$1:$AG$25</definedName>
    <definedName name="_xlnm.Print_Area" localSheetId="17">'04-93'!$A$1:$AG$25</definedName>
    <definedName name="_xlnm.Print_Area" localSheetId="16">'05-93'!$A$1:$AG$25</definedName>
    <definedName name="_xlnm.Print_Area" localSheetId="15">'06-93'!$A$1:$AG$25</definedName>
    <definedName name="_xlnm.Print_Area" localSheetId="14">'07-93'!$A$1:$AG$25</definedName>
    <definedName name="_xlnm.Print_Area" localSheetId="13">'08-93'!$A$1:$AG$25</definedName>
    <definedName name="_xlnm.Print_Area" localSheetId="12">'09-93'!$A$1:$AG$25</definedName>
    <definedName name="_xlnm.Print_Area" localSheetId="23">'10-92'!$A$1:$AG$24</definedName>
    <definedName name="_xlnm.Print_Area" localSheetId="22">'11-92'!$A$1:$AG$25</definedName>
    <definedName name="_xlnm.Print_Area" localSheetId="21">'12-92'!$A$1:$AG$25</definedName>
    <definedName name="_xlnm.Print_Area" localSheetId="1">'août 2007'!$A$1:$AG$25</definedName>
    <definedName name="_xlnm.Print_Area" localSheetId="25">'août 96'!$A$1:$AG$25</definedName>
    <definedName name="_xlnm.Print_Area" localSheetId="5">'avr 2007'!$A$1:$AG$25</definedName>
    <definedName name="_xlnm.Print_Area" localSheetId="29">'avr 96'!$A$1:$AG$25</definedName>
    <definedName name="_xlnm.Print_Area" localSheetId="9">'déc 2006'!$A$1:$AG$25</definedName>
    <definedName name="_xlnm.Print_Area" localSheetId="33">'déc 95'!$A$1:$AG$25</definedName>
    <definedName name="_xlnm.Print_Area" localSheetId="36">'ENERGIE SOLAIRE'!$A$1:$AG$25</definedName>
    <definedName name="_xlnm.Print_Area" localSheetId="7">'fév 2007'!$A$1:$AG$25</definedName>
    <definedName name="_xlnm.Print_Area" localSheetId="31">'fév 96'!$A$1:$AG$25</definedName>
    <definedName name="_xlnm.Print_Area" localSheetId="8">'jan 2007'!$A$1:$AG$25</definedName>
    <definedName name="_xlnm.Print_Area" localSheetId="32">'jan 96'!$A$1:$AG$25</definedName>
    <definedName name="_xlnm.Print_Area" localSheetId="2">'juil 2007'!$A$1:$AG$25</definedName>
    <definedName name="_xlnm.Print_Area" localSheetId="26">'juil 96'!$A$1:$AG$25</definedName>
    <definedName name="_xlnm.Print_Area" localSheetId="3">'juin 2007'!$A$1:$AG$25</definedName>
    <definedName name="_xlnm.Print_Area" localSheetId="27">'juin 96'!$A$1:$AG$25</definedName>
    <definedName name="_xlnm.Print_Area" localSheetId="4">'mai 2007'!$A$1:$AG$25</definedName>
    <definedName name="_xlnm.Print_Area" localSheetId="28">'mai 96'!$A$1:$AG$25</definedName>
    <definedName name="_xlnm.Print_Area" localSheetId="6">'mars 2007'!$A$1:$AG$25</definedName>
    <definedName name="_xlnm.Print_Area" localSheetId="30">'mars 96'!$A$1:$AG$25</definedName>
    <definedName name="_xlnm.Print_Area" localSheetId="10">'nov 2006'!$A$1:$AG$25</definedName>
    <definedName name="_xlnm.Print_Area" localSheetId="34">'nov 95'!$A$1:$AG$25</definedName>
    <definedName name="_xlnm.Print_Area" localSheetId="11">'oct 2006'!$A$1:$AG$25</definedName>
    <definedName name="_xlnm.Print_Area" localSheetId="35">'oct 95'!$A$1:$AG$24</definedName>
    <definedName name="_xlnm.Print_Area" localSheetId="0">'sept 2007'!$A$1:$AG$25</definedName>
    <definedName name="_xlnm.Print_Area" localSheetId="24">'sept 96'!$A$1:$AG$25</definedName>
  </definedNames>
  <calcPr calcMode="manual" fullCalcOnLoad="1" refMode="R1C1"/>
</workbook>
</file>

<file path=xl/sharedStrings.xml><?xml version="1.0" encoding="utf-8"?>
<sst xmlns="http://schemas.openxmlformats.org/spreadsheetml/2006/main" count="2054" uniqueCount="70">
  <si>
    <t>Température extérieure à 7 heures</t>
  </si>
  <si>
    <t>Temps ensoleillé</t>
  </si>
  <si>
    <t>Temps Mi-couvert</t>
  </si>
  <si>
    <t>Temps gris</t>
  </si>
  <si>
    <t>Température extérieure à 13 h 30 = T</t>
  </si>
  <si>
    <t xml:space="preserve">Arrêt du système par TH </t>
  </si>
  <si>
    <t>Wh</t>
  </si>
  <si>
    <t>Jours du mois</t>
  </si>
  <si>
    <t>Temp. Max. de l'air insufflé 
= T max insufflation</t>
  </si>
  <si>
    <t>Quantité chaleur économisée
= Q (en Wh) *</t>
  </si>
  <si>
    <t>Q totale = Quantité de chaleur totale du mois =</t>
  </si>
  <si>
    <t>Coefficient de performance = COP</t>
  </si>
  <si>
    <t xml:space="preserve"> temps de fonction. du système = t</t>
  </si>
  <si>
    <t>c'est le rayonnement global</t>
  </si>
  <si>
    <t>*   Q = [((TMAX insufflation + 23) / 2) x 0,30 x 560 x t] + [(20 - T) x 0,30 x 125 x t]  - [(116+50) x t]</t>
  </si>
  <si>
    <t>*   Q = [((TMAX insufflation + 23) / 2) x 0,30 x 270 x t] + [(20 - T) x 0,30 x 125 x t]  - [(80+50) x t]</t>
  </si>
  <si>
    <t>COP = Coefficient de performance = énergie restituée/énergie consommée = Q / 80</t>
  </si>
  <si>
    <t>MOIS DE : 04-93</t>
  </si>
  <si>
    <t>COP = Coefficient de performance = énergie restituée/énergie consommée = Q / 80 car énergie consommée par système = 80 wh</t>
  </si>
  <si>
    <t>COP = Coefficient de performance = énergie restituée/énergie consommée = Q / (115+80+6,6) car énergie consommée par le système = 115+80+6,6</t>
  </si>
  <si>
    <t>COP = Coefficient de performance = énergie restituée/énergie consommée = Q / 116 car énergie consommée par le système = 116 wh</t>
  </si>
  <si>
    <t>X</t>
  </si>
  <si>
    <t>Wh/m²</t>
  </si>
  <si>
    <t xml:space="preserve">R = Rendement sur le mois = Qm X 100 / G = </t>
  </si>
  <si>
    <t>%</t>
  </si>
  <si>
    <t xml:space="preserve">G = Energie solaire mens en Wh reçue sur 1 m² exposé au sud incliné à 45 °(source INTERNET)  </t>
  </si>
  <si>
    <t>Wh pour 80 m² de captage soit Qm=</t>
  </si>
  <si>
    <t xml:space="preserve"> </t>
  </si>
  <si>
    <t>x</t>
  </si>
  <si>
    <t>§</t>
  </si>
  <si>
    <t>!</t>
  </si>
  <si>
    <t xml:space="preserve">Mois de </t>
  </si>
  <si>
    <t>Mois de : oct 95</t>
  </si>
  <si>
    <t>Mois de : nov 95</t>
  </si>
  <si>
    <t>Mois de : Déc 95</t>
  </si>
  <si>
    <t>Mois de : Jan 96</t>
  </si>
  <si>
    <t>Mois de Fév 96</t>
  </si>
  <si>
    <t>Mois de : Mars 96</t>
  </si>
  <si>
    <t>Mois de : Avr 96</t>
  </si>
  <si>
    <t>mois de : Mai 96</t>
  </si>
  <si>
    <t>Mois de : Juin 96</t>
  </si>
  <si>
    <t>Mois de : Juil 96</t>
  </si>
  <si>
    <t>Mois de : Août 96</t>
  </si>
  <si>
    <t>Mois de : Sept 96</t>
  </si>
  <si>
    <t>Mois de : 10-92</t>
  </si>
  <si>
    <t>mois de 11-92</t>
  </si>
  <si>
    <t>mois de : 12-92</t>
  </si>
  <si>
    <t>Mois de : 01-93</t>
  </si>
  <si>
    <t>Mois de : 02-93</t>
  </si>
  <si>
    <t>Mois de : 03-93</t>
  </si>
  <si>
    <t>Mois de : 05-93</t>
  </si>
  <si>
    <t>Mois de : 06-93</t>
  </si>
  <si>
    <t>Mois de : 07-93</t>
  </si>
  <si>
    <t>Mois de : 08-93</t>
  </si>
  <si>
    <t>Mois de : 09-93</t>
  </si>
  <si>
    <t>Mois de : oct 2006</t>
  </si>
  <si>
    <t>Mois de : Nov 2006</t>
  </si>
  <si>
    <t>Mois de : Déc 2006</t>
  </si>
  <si>
    <t>Mois de : Jan 2007</t>
  </si>
  <si>
    <t>Mois de Fév 2007</t>
  </si>
  <si>
    <t>Mois de : Mars 2007</t>
  </si>
  <si>
    <t>Mois de : Avr 2007</t>
  </si>
  <si>
    <t>Mois de mai 2007</t>
  </si>
  <si>
    <t>Mois de : Juin 2007</t>
  </si>
  <si>
    <t>Mois de : Juil 2007</t>
  </si>
  <si>
    <t>Mois de : Août 2007</t>
  </si>
  <si>
    <t>Mois de : Sept 2007</t>
  </si>
  <si>
    <t>*   Q = [((TMAX insufflation + 23) / 2) x 0,30 x 1 100 x t] + [(20 - T) x 0,30 x 125 x t]  - (231 x t]</t>
  </si>
  <si>
    <t>*   Q = [((TMAX insufflation + 23) / 2) x 0,30 x 1 100 x t] + [(20 - T) x 0,30 x 125 x t]  - [231 x t]</t>
  </si>
  <si>
    <t>Mois de : 04-93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</si>
</sst>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mmmm\ yyyy"/>
    <numFmt numFmtId="174" formatCode="d/m"/>
    <numFmt numFmtId="175" formatCode="0.0"/>
    <numFmt numFmtId="176" formatCode="#\.#00"/>
    <numFmt numFmtId="177" formatCode="mmmmm\ yyyy"/>
    <numFmt numFmtId="178" formatCode="mmmm\-yyyy"/>
    <numFmt numFmtId="179" formatCode="h:mm"/>
    <numFmt numFmtId="180" formatCode="mmmm\-yy"/>
    <numFmt numFmtId="181" formatCode="&quot;Vrai&quot;;&quot;Vrai&quot;;&quot;Faux&quot;"/>
    <numFmt numFmtId="182" formatCode="&quot;Actif&quot;;&quot;Actif&quot;;&quot;Inactif&quot;"/>
  </numFmts>
  <fonts count="56">
    <font>
      <sz val="10"/>
      <name val="Arial"/>
      <family val="0"/>
    </font>
    <font>
      <u val="single"/>
      <sz val="10"/>
      <color indexed="12"/>
      <name val="Swiss"/>
      <family val="0"/>
    </font>
    <font>
      <u val="single"/>
      <sz val="10"/>
      <color indexed="36"/>
      <name val="Swiss"/>
      <family val="0"/>
    </font>
    <font>
      <i/>
      <sz val="10"/>
      <name val="Arial"/>
      <family val="2"/>
    </font>
    <font>
      <sz val="9"/>
      <name val="Arial"/>
      <family val="2"/>
    </font>
    <font>
      <sz val="9"/>
      <name val="Agency FB"/>
      <family val="0"/>
    </font>
    <font>
      <sz val="8"/>
      <name val="Arial"/>
      <family val="2"/>
    </font>
    <font>
      <u val="single"/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gency FB"/>
      <family val="0"/>
    </font>
    <font>
      <sz val="7"/>
      <name val="Arial"/>
      <family val="2"/>
    </font>
    <font>
      <sz val="4"/>
      <name val="Agency FB"/>
      <family val="0"/>
    </font>
    <font>
      <sz val="14"/>
      <name val="Arial"/>
      <family val="2"/>
    </font>
    <font>
      <sz val="9"/>
      <name val="Albertus Extra Bold"/>
      <family val="2"/>
    </font>
    <font>
      <sz val="18"/>
      <name val="Arial"/>
      <family val="2"/>
    </font>
    <font>
      <sz val="12"/>
      <name val="Arial"/>
      <family val="2"/>
    </font>
    <font>
      <i/>
      <sz val="8"/>
      <name val="Arial Narrow"/>
      <family val="2"/>
    </font>
    <font>
      <sz val="10"/>
      <name val="Arial Narrow"/>
      <family val="2"/>
    </font>
    <font>
      <sz val="8"/>
      <name val="Agency FB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75" fontId="12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left" vertical="center"/>
    </xf>
    <xf numFmtId="2" fontId="9" fillId="33" borderId="10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2" fontId="9" fillId="33" borderId="12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left" vertical="center"/>
    </xf>
    <xf numFmtId="2" fontId="18" fillId="33" borderId="12" xfId="0" applyNumberFormat="1" applyFont="1" applyFill="1" applyBorder="1" applyAlignment="1">
      <alignment horizontal="left" vertical="center"/>
    </xf>
    <xf numFmtId="175" fontId="12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1" fontId="9" fillId="33" borderId="17" xfId="0" applyNumberFormat="1" applyFont="1" applyFill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center"/>
    </xf>
    <xf numFmtId="0" fontId="17" fillId="33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 shrinkToFit="1"/>
    </xf>
    <xf numFmtId="0" fontId="20" fillId="0" borderId="0" xfId="0" applyFont="1" applyBorder="1" applyAlignment="1">
      <alignment/>
    </xf>
    <xf numFmtId="175" fontId="5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49" fontId="14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33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YGI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JANVIER"/>
      <sheetName val="FEVRIER"/>
      <sheetName val="MARS"/>
      <sheetName val="AVRIL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view="pageBreakPreview" zoomScaleSheetLayoutView="100" zoomScalePageLayoutView="0" workbookViewId="0" topLeftCell="A14">
      <selection activeCell="B17" sqref="B17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/>
      <c r="D8" s="30">
        <v>13</v>
      </c>
      <c r="E8" s="30">
        <v>13</v>
      </c>
      <c r="F8" s="30">
        <v>10</v>
      </c>
      <c r="G8" s="30">
        <v>11</v>
      </c>
      <c r="H8" s="30">
        <v>15</v>
      </c>
      <c r="I8" s="30">
        <v>12</v>
      </c>
      <c r="J8" s="30">
        <v>14</v>
      </c>
      <c r="K8" s="30">
        <v>13</v>
      </c>
      <c r="L8" s="30">
        <v>12</v>
      </c>
      <c r="M8" s="30">
        <v>13</v>
      </c>
      <c r="N8" s="30">
        <v>16</v>
      </c>
      <c r="O8" s="30">
        <v>13</v>
      </c>
      <c r="P8" s="30">
        <v>13</v>
      </c>
      <c r="Q8" s="30">
        <v>178</v>
      </c>
      <c r="R8" s="30">
        <v>14</v>
      </c>
      <c r="S8" s="30">
        <v>8</v>
      </c>
      <c r="T8" s="30">
        <v>8</v>
      </c>
      <c r="U8" s="30">
        <v>10</v>
      </c>
      <c r="V8" s="30">
        <v>15</v>
      </c>
      <c r="W8" s="30">
        <v>11</v>
      </c>
      <c r="X8" s="30">
        <v>11</v>
      </c>
      <c r="Y8" s="30">
        <v>10</v>
      </c>
      <c r="Z8" s="30">
        <v>11</v>
      </c>
      <c r="AA8" s="30">
        <v>8</v>
      </c>
      <c r="AB8" s="30">
        <v>10</v>
      </c>
      <c r="AC8" s="30">
        <v>7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>
        <v>17</v>
      </c>
      <c r="E9" s="28">
        <v>15</v>
      </c>
      <c r="F9" s="28">
        <v>14</v>
      </c>
      <c r="G9" s="28">
        <v>17</v>
      </c>
      <c r="H9" s="28">
        <v>19</v>
      </c>
      <c r="I9" s="28">
        <v>18</v>
      </c>
      <c r="J9" s="28">
        <v>19</v>
      </c>
      <c r="K9" s="28">
        <v>17</v>
      </c>
      <c r="L9" s="28">
        <v>18</v>
      </c>
      <c r="M9" s="28">
        <v>16</v>
      </c>
      <c r="N9" s="28">
        <v>18</v>
      </c>
      <c r="O9" s="28">
        <v>21</v>
      </c>
      <c r="P9" s="28">
        <v>18</v>
      </c>
      <c r="Q9" s="28">
        <v>19</v>
      </c>
      <c r="R9" s="28">
        <v>20</v>
      </c>
      <c r="S9" s="28">
        <v>15</v>
      </c>
      <c r="T9" s="28">
        <v>13</v>
      </c>
      <c r="U9" s="28">
        <v>13</v>
      </c>
      <c r="V9" s="28">
        <v>19</v>
      </c>
      <c r="W9" s="28"/>
      <c r="X9" s="28">
        <v>16</v>
      </c>
      <c r="Y9" s="28">
        <v>17</v>
      </c>
      <c r="Z9" s="28">
        <v>14</v>
      </c>
      <c r="AA9" s="28">
        <v>13</v>
      </c>
      <c r="AB9" s="28">
        <v>9</v>
      </c>
      <c r="AC9" s="28">
        <v>14</v>
      </c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>
        <v>37</v>
      </c>
      <c r="E10" s="82">
        <v>36</v>
      </c>
      <c r="F10" s="82">
        <v>44</v>
      </c>
      <c r="G10" s="82">
        <v>42</v>
      </c>
      <c r="H10" s="82">
        <v>45</v>
      </c>
      <c r="I10" s="82">
        <v>41</v>
      </c>
      <c r="J10" s="82">
        <v>40</v>
      </c>
      <c r="K10" s="82">
        <v>41</v>
      </c>
      <c r="L10" s="82">
        <v>41</v>
      </c>
      <c r="M10" s="82">
        <v>45</v>
      </c>
      <c r="N10" s="82">
        <v>45</v>
      </c>
      <c r="O10" s="82"/>
      <c r="P10" s="82"/>
      <c r="Q10" s="82">
        <v>47</v>
      </c>
      <c r="R10" s="82">
        <v>37</v>
      </c>
      <c r="S10" s="82">
        <v>37</v>
      </c>
      <c r="T10" s="82">
        <v>44</v>
      </c>
      <c r="U10" s="82">
        <v>47</v>
      </c>
      <c r="V10" s="82">
        <v>46</v>
      </c>
      <c r="W10" s="82"/>
      <c r="X10" s="82">
        <v>45</v>
      </c>
      <c r="Y10" s="82">
        <v>30</v>
      </c>
      <c r="Z10" s="82">
        <v>33</v>
      </c>
      <c r="AA10" s="82"/>
      <c r="AB10" s="82"/>
      <c r="AC10" s="82">
        <v>36</v>
      </c>
      <c r="AD10" s="82">
        <v>40</v>
      </c>
      <c r="AE10" s="82">
        <v>41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21</v>
      </c>
      <c r="F11" s="84" t="s">
        <v>21</v>
      </c>
      <c r="G11" s="84"/>
      <c r="H11" s="84" t="s">
        <v>21</v>
      </c>
      <c r="I11" s="84" t="s">
        <v>21</v>
      </c>
      <c r="J11" s="84"/>
      <c r="K11" s="84" t="s">
        <v>21</v>
      </c>
      <c r="L11" s="84" t="s">
        <v>21</v>
      </c>
      <c r="M11" s="84" t="s">
        <v>21</v>
      </c>
      <c r="N11" s="84" t="s">
        <v>21</v>
      </c>
      <c r="O11" s="84" t="s">
        <v>21</v>
      </c>
      <c r="P11" s="84" t="s">
        <v>21</v>
      </c>
      <c r="Q11" s="84" t="s">
        <v>21</v>
      </c>
      <c r="R11" s="84"/>
      <c r="S11" s="84" t="s">
        <v>21</v>
      </c>
      <c r="T11" s="84" t="s">
        <v>21</v>
      </c>
      <c r="U11" s="84" t="s">
        <v>21</v>
      </c>
      <c r="V11" s="84" t="s">
        <v>21</v>
      </c>
      <c r="W11" s="84"/>
      <c r="X11" s="84"/>
      <c r="Y11" s="84"/>
      <c r="Z11" s="84"/>
      <c r="AA11" s="84"/>
      <c r="AB11" s="84"/>
      <c r="AC11" s="84"/>
      <c r="AD11" s="84"/>
      <c r="AE11" s="84" t="s">
        <v>21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 t="s">
        <v>21</v>
      </c>
      <c r="H12" s="3"/>
      <c r="I12" s="3"/>
      <c r="J12" s="3" t="s">
        <v>21</v>
      </c>
      <c r="K12" s="3"/>
      <c r="L12" s="3"/>
      <c r="M12" s="3"/>
      <c r="N12" s="3"/>
      <c r="O12" s="3"/>
      <c r="P12" s="3"/>
      <c r="Q12" s="3"/>
      <c r="R12" s="3" t="s">
        <v>21</v>
      </c>
      <c r="S12" s="3"/>
      <c r="T12" s="3"/>
      <c r="U12" s="3"/>
      <c r="V12" s="3"/>
      <c r="W12" s="3"/>
      <c r="X12" s="3" t="s">
        <v>21</v>
      </c>
      <c r="Y12" s="3"/>
      <c r="Z12" s="3" t="s">
        <v>21</v>
      </c>
      <c r="AA12" s="3"/>
      <c r="AB12" s="3" t="s">
        <v>21</v>
      </c>
      <c r="AC12" s="3" t="s">
        <v>21</v>
      </c>
      <c r="AD12" s="3" t="s">
        <v>21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/>
      <c r="D13" s="79" t="s">
        <v>21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 t="s">
        <v>21</v>
      </c>
      <c r="S13" s="79"/>
      <c r="T13" s="79"/>
      <c r="U13" s="79"/>
      <c r="V13" s="79"/>
      <c r="W13" s="79" t="s">
        <v>21</v>
      </c>
      <c r="X13" s="79"/>
      <c r="Y13" s="79" t="s">
        <v>21</v>
      </c>
      <c r="Z13" s="79"/>
      <c r="AA13" s="79" t="s">
        <v>21</v>
      </c>
      <c r="AB13" s="79" t="s">
        <v>21</v>
      </c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>
        <v>7</v>
      </c>
      <c r="E14" s="27">
        <v>8</v>
      </c>
      <c r="F14" s="27">
        <v>8.25</v>
      </c>
      <c r="G14" s="27">
        <v>8.25</v>
      </c>
      <c r="H14" s="27">
        <v>4</v>
      </c>
      <c r="I14" s="27">
        <v>8</v>
      </c>
      <c r="J14" s="27">
        <v>5.5</v>
      </c>
      <c r="K14" s="27">
        <v>3</v>
      </c>
      <c r="L14" s="27">
        <v>4</v>
      </c>
      <c r="M14" s="27">
        <v>4</v>
      </c>
      <c r="N14" s="27">
        <v>3</v>
      </c>
      <c r="O14" s="27">
        <v>0</v>
      </c>
      <c r="P14" s="27">
        <v>0</v>
      </c>
      <c r="Q14" s="27">
        <v>3.5</v>
      </c>
      <c r="R14" s="27">
        <v>6</v>
      </c>
      <c r="S14" s="27">
        <v>7.25</v>
      </c>
      <c r="T14" s="27">
        <v>7.5</v>
      </c>
      <c r="U14" s="27">
        <v>7.75</v>
      </c>
      <c r="V14" s="27">
        <v>6</v>
      </c>
      <c r="W14" s="27">
        <v>0</v>
      </c>
      <c r="X14" s="27">
        <v>6</v>
      </c>
      <c r="Y14" s="27">
        <v>2</v>
      </c>
      <c r="Z14" s="27">
        <v>7.5</v>
      </c>
      <c r="AA14" s="27">
        <v>0</v>
      </c>
      <c r="AB14" s="27">
        <v>0</v>
      </c>
      <c r="AC14" s="27">
        <v>6</v>
      </c>
      <c r="AD14" s="27">
        <v>5</v>
      </c>
      <c r="AE14" s="27">
        <v>7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 t="s">
        <v>29</v>
      </c>
      <c r="I15" s="12"/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/>
      <c r="S15" s="12"/>
      <c r="T15" s="12"/>
      <c r="U15" s="12"/>
      <c r="V15" s="12" t="s">
        <v>29</v>
      </c>
      <c r="W15" s="12"/>
      <c r="X15" s="12"/>
      <c r="Y15" s="12"/>
      <c r="Z15" s="12"/>
      <c r="AA15" s="12"/>
      <c r="AB15" s="12"/>
      <c r="AC15" s="12"/>
      <c r="AD15" s="12"/>
      <c r="AE15" s="12" t="s">
        <v>29</v>
      </c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(((B10+23)/2)*0.3*1100*$A14:$IV14)+((20-B9)*0.3*125*B14)-231*B14</f>
        <v>0</v>
      </c>
      <c r="C16" s="29">
        <f t="shared" si="0"/>
        <v>0</v>
      </c>
      <c r="D16" s="29">
        <f t="shared" si="0"/>
        <v>68470.5</v>
      </c>
      <c r="E16" s="29">
        <f t="shared" si="0"/>
        <v>77532</v>
      </c>
      <c r="F16" s="29">
        <f t="shared" si="0"/>
        <v>91154.24999999999</v>
      </c>
      <c r="G16" s="29">
        <f t="shared" si="0"/>
        <v>87503.625</v>
      </c>
      <c r="H16" s="29">
        <f t="shared" si="0"/>
        <v>44106</v>
      </c>
      <c r="I16" s="29">
        <f t="shared" si="0"/>
        <v>83232</v>
      </c>
      <c r="J16" s="29">
        <f t="shared" si="0"/>
        <v>56108.25</v>
      </c>
      <c r="K16" s="29">
        <f t="shared" si="0"/>
        <v>31324.5</v>
      </c>
      <c r="L16" s="29">
        <f t="shared" si="0"/>
        <v>41616</v>
      </c>
      <c r="M16" s="29">
        <f t="shared" si="0"/>
        <v>44556</v>
      </c>
      <c r="N16" s="29">
        <f t="shared" si="0"/>
        <v>33192</v>
      </c>
      <c r="O16" s="29">
        <f t="shared" si="0"/>
        <v>0</v>
      </c>
      <c r="P16" s="29">
        <f t="shared" si="0"/>
        <v>0</v>
      </c>
      <c r="Q16" s="29">
        <f t="shared" si="0"/>
        <v>39747.75</v>
      </c>
      <c r="R16" s="29">
        <f t="shared" si="0"/>
        <v>58014</v>
      </c>
      <c r="S16" s="29">
        <f t="shared" si="0"/>
        <v>71459.625</v>
      </c>
      <c r="T16" s="29">
        <f t="shared" si="0"/>
        <v>83148.74999999999</v>
      </c>
      <c r="U16" s="29">
        <f t="shared" si="0"/>
        <v>89756.625</v>
      </c>
      <c r="V16" s="29">
        <f t="shared" si="0"/>
        <v>67149</v>
      </c>
      <c r="W16" s="29">
        <f t="shared" si="0"/>
        <v>0</v>
      </c>
      <c r="X16" s="29">
        <f t="shared" si="0"/>
        <v>66834</v>
      </c>
      <c r="Y16" s="29">
        <f t="shared" si="0"/>
        <v>17253</v>
      </c>
      <c r="Z16" s="29">
        <f t="shared" si="0"/>
        <v>69255</v>
      </c>
      <c r="AA16" s="29">
        <f t="shared" si="0"/>
        <v>0</v>
      </c>
      <c r="AB16" s="29">
        <f t="shared" si="0"/>
        <v>0</v>
      </c>
      <c r="AC16" s="29">
        <f t="shared" si="0"/>
        <v>58374</v>
      </c>
      <c r="AD16" s="29">
        <f t="shared" si="0"/>
        <v>54570</v>
      </c>
      <c r="AE16" s="29">
        <f t="shared" si="0"/>
        <v>77553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 t="b">
        <f>'oct 2006'!AA29+'juil 2007'!AA21+'juil 2007'!L28+'août 2007'!L28+'août 2007'!AI13=B16/116</f>
        <v>1</v>
      </c>
      <c r="C17" s="78">
        <f aca="true" t="shared" si="1" ref="B17:AF17">C16/116</f>
        <v>0</v>
      </c>
      <c r="D17" s="78">
        <f t="shared" si="1"/>
        <v>590.2629310344828</v>
      </c>
      <c r="E17" s="78">
        <f t="shared" si="1"/>
        <v>668.3793103448276</v>
      </c>
      <c r="F17" s="78">
        <f t="shared" si="1"/>
        <v>785.8124999999999</v>
      </c>
      <c r="G17" s="78">
        <f t="shared" si="1"/>
        <v>754.3415948275862</v>
      </c>
      <c r="H17" s="78">
        <f t="shared" si="1"/>
        <v>380.2241379310345</v>
      </c>
      <c r="I17" s="78">
        <f t="shared" si="1"/>
        <v>717.5172413793103</v>
      </c>
      <c r="J17" s="78">
        <f t="shared" si="1"/>
        <v>483.69181034482756</v>
      </c>
      <c r="K17" s="78">
        <f t="shared" si="1"/>
        <v>270.03879310344826</v>
      </c>
      <c r="L17" s="78">
        <f t="shared" si="1"/>
        <v>358.7586206896552</v>
      </c>
      <c r="M17" s="78">
        <f t="shared" si="1"/>
        <v>384.1034482758621</v>
      </c>
      <c r="N17" s="78">
        <f t="shared" si="1"/>
        <v>286.13793103448273</v>
      </c>
      <c r="O17" s="78">
        <f t="shared" si="1"/>
        <v>0</v>
      </c>
      <c r="P17" s="78">
        <f t="shared" si="1"/>
        <v>0</v>
      </c>
      <c r="Q17" s="78">
        <f t="shared" si="1"/>
        <v>342.6530172413793</v>
      </c>
      <c r="R17" s="78">
        <f t="shared" si="1"/>
        <v>500.12068965517244</v>
      </c>
      <c r="S17" s="78">
        <f t="shared" si="1"/>
        <v>616.03125</v>
      </c>
      <c r="T17" s="78">
        <f t="shared" si="1"/>
        <v>716.7995689655171</v>
      </c>
      <c r="U17" s="78">
        <f t="shared" si="1"/>
        <v>773.7640086206897</v>
      </c>
      <c r="V17" s="78">
        <f t="shared" si="1"/>
        <v>578.8706896551724</v>
      </c>
      <c r="W17" s="78">
        <f t="shared" si="1"/>
        <v>0</v>
      </c>
      <c r="X17" s="78">
        <f t="shared" si="1"/>
        <v>576.1551724137931</v>
      </c>
      <c r="Y17" s="78">
        <f t="shared" si="1"/>
        <v>148.73275862068965</v>
      </c>
      <c r="Z17" s="78">
        <f t="shared" si="1"/>
        <v>597.0258620689655</v>
      </c>
      <c r="AA17" s="78">
        <f t="shared" si="1"/>
        <v>0</v>
      </c>
      <c r="AB17" s="78">
        <f t="shared" si="1"/>
        <v>0</v>
      </c>
      <c r="AC17" s="78">
        <f t="shared" si="1"/>
        <v>503.2241379310345</v>
      </c>
      <c r="AD17" s="78">
        <f t="shared" si="1"/>
        <v>470.4310344827586</v>
      </c>
      <c r="AE17" s="78">
        <f t="shared" si="1"/>
        <v>668.5603448275862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1411909.875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17648.8734375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136000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12.977112821691176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8">
      <selection activeCell="B16" sqref="B1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4</v>
      </c>
      <c r="C8" s="30">
        <v>9</v>
      </c>
      <c r="D8" s="30">
        <v>11</v>
      </c>
      <c r="E8" s="30">
        <v>11</v>
      </c>
      <c r="F8" s="30">
        <v>13</v>
      </c>
      <c r="G8" s="30">
        <v>10</v>
      </c>
      <c r="H8" s="30">
        <v>7</v>
      </c>
      <c r="I8" s="30">
        <v>10</v>
      </c>
      <c r="J8" s="30"/>
      <c r="K8" s="30"/>
      <c r="L8" s="30"/>
      <c r="M8" s="30">
        <v>6</v>
      </c>
      <c r="N8" s="30">
        <v>1</v>
      </c>
      <c r="O8" s="30">
        <v>1</v>
      </c>
      <c r="P8" s="30">
        <v>1</v>
      </c>
      <c r="Q8" s="30">
        <v>5</v>
      </c>
      <c r="R8" s="30">
        <v>6</v>
      </c>
      <c r="S8" s="30">
        <v>3</v>
      </c>
      <c r="T8" s="30">
        <v>2</v>
      </c>
      <c r="U8" s="30">
        <v>0</v>
      </c>
      <c r="V8" s="30">
        <v>61</v>
      </c>
      <c r="W8" s="30">
        <v>-3</v>
      </c>
      <c r="X8" s="30">
        <v>-3</v>
      </c>
      <c r="Y8" s="30">
        <v>-2</v>
      </c>
      <c r="Z8" s="30">
        <v>-2</v>
      </c>
      <c r="AA8" s="30">
        <v>-1</v>
      </c>
      <c r="AB8" s="30">
        <v>-3</v>
      </c>
      <c r="AC8" s="30"/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8.5</v>
      </c>
      <c r="C9" s="28">
        <v>12</v>
      </c>
      <c r="D9" s="28">
        <v>11</v>
      </c>
      <c r="E9" s="28">
        <v>13</v>
      </c>
      <c r="F9" s="28">
        <v>15</v>
      </c>
      <c r="G9" s="28">
        <v>11</v>
      </c>
      <c r="H9" s="28">
        <v>8</v>
      </c>
      <c r="I9" s="28"/>
      <c r="J9" s="28"/>
      <c r="K9" s="28"/>
      <c r="L9" s="28"/>
      <c r="M9" s="28"/>
      <c r="N9" s="28">
        <v>6</v>
      </c>
      <c r="O9" s="28">
        <v>5</v>
      </c>
      <c r="P9" s="28">
        <v>7</v>
      </c>
      <c r="Q9" s="28">
        <v>8</v>
      </c>
      <c r="R9" s="28">
        <v>7</v>
      </c>
      <c r="S9" s="28">
        <v>6</v>
      </c>
      <c r="T9" s="28">
        <v>4</v>
      </c>
      <c r="U9" s="28">
        <v>2</v>
      </c>
      <c r="V9" s="28">
        <v>4</v>
      </c>
      <c r="W9" s="28">
        <v>5</v>
      </c>
      <c r="X9" s="28">
        <v>2</v>
      </c>
      <c r="Y9" s="28">
        <v>-1</v>
      </c>
      <c r="Z9" s="28">
        <v>-1</v>
      </c>
      <c r="AA9" s="28">
        <v>1</v>
      </c>
      <c r="AB9" s="28">
        <v>2</v>
      </c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 t="s">
        <v>28</v>
      </c>
      <c r="O11" s="84" t="s">
        <v>28</v>
      </c>
      <c r="P11" s="84" t="s">
        <v>28</v>
      </c>
      <c r="Q11" s="84"/>
      <c r="R11" s="84" t="s">
        <v>28</v>
      </c>
      <c r="S11" s="84"/>
      <c r="T11" s="84"/>
      <c r="U11" s="84" t="s">
        <v>28</v>
      </c>
      <c r="V11" s="84" t="s">
        <v>28</v>
      </c>
      <c r="W11" s="84" t="s">
        <v>28</v>
      </c>
      <c r="X11" s="84" t="s">
        <v>28</v>
      </c>
      <c r="Y11" s="84"/>
      <c r="Z11" s="84"/>
      <c r="AA11" s="84" t="s">
        <v>28</v>
      </c>
      <c r="AB11" s="84" t="s">
        <v>28</v>
      </c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 t="s">
        <v>28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 t="s">
        <v>28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28</v>
      </c>
      <c r="C13" s="79" t="s">
        <v>28</v>
      </c>
      <c r="D13" s="79" t="s">
        <v>28</v>
      </c>
      <c r="E13" s="79" t="s">
        <v>28</v>
      </c>
      <c r="F13" s="79" t="s">
        <v>28</v>
      </c>
      <c r="G13" s="79"/>
      <c r="H13" s="79" t="s">
        <v>28</v>
      </c>
      <c r="I13" s="79" t="s">
        <v>28</v>
      </c>
      <c r="J13" s="79" t="s">
        <v>28</v>
      </c>
      <c r="K13" s="79" t="s">
        <v>28</v>
      </c>
      <c r="L13" s="79" t="s">
        <v>28</v>
      </c>
      <c r="M13" s="79" t="s">
        <v>28</v>
      </c>
      <c r="N13" s="79"/>
      <c r="O13" s="79"/>
      <c r="P13" s="79"/>
      <c r="Q13" s="79" t="s">
        <v>28</v>
      </c>
      <c r="R13" s="79"/>
      <c r="S13" s="79"/>
      <c r="T13" s="79"/>
      <c r="U13" s="79"/>
      <c r="V13" s="79"/>
      <c r="W13" s="79"/>
      <c r="X13" s="79"/>
      <c r="Y13" s="79" t="s">
        <v>28</v>
      </c>
      <c r="Z13" s="79" t="s">
        <v>28</v>
      </c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/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(((B10+23)/2)*0.3*1100*14:14)+((20-B9)*0.3*125*B14)-231*B14</f>
        <v>0</v>
      </c>
      <c r="C16" s="29">
        <f aca="true" t="shared" si="0" ref="C16:AF16">(((C10+23)/2)*0.3*1100*$A14:$IV14)+((20-C9)*0.3*125*C14)-231*C14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 aca="true" t="shared" si="1" ref="C17:AF17">C16/(115+80+6.6)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0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0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44600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G24:J24"/>
    <mergeCell ref="B4:G4"/>
    <mergeCell ref="A5:AF5"/>
    <mergeCell ref="A20:W20"/>
    <mergeCell ref="F22:L22"/>
    <mergeCell ref="V22:Z22"/>
    <mergeCell ref="B1:G1"/>
    <mergeCell ref="AH1:AI1"/>
    <mergeCell ref="B3:G3"/>
    <mergeCell ref="AH3:AI3"/>
    <mergeCell ref="P23:S23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8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10</v>
      </c>
      <c r="C8" s="30">
        <v>4</v>
      </c>
      <c r="D8" s="30">
        <v>205</v>
      </c>
      <c r="E8" s="30">
        <v>3</v>
      </c>
      <c r="F8" s="30">
        <v>5</v>
      </c>
      <c r="G8" s="30">
        <v>4</v>
      </c>
      <c r="H8" s="30">
        <v>4</v>
      </c>
      <c r="I8" s="30">
        <v>10</v>
      </c>
      <c r="J8" s="30">
        <v>8</v>
      </c>
      <c r="K8" s="30">
        <v>8.5</v>
      </c>
      <c r="L8" s="30">
        <v>5</v>
      </c>
      <c r="M8" s="30"/>
      <c r="N8" s="30">
        <v>9</v>
      </c>
      <c r="O8" s="30">
        <v>11</v>
      </c>
      <c r="P8" s="30">
        <v>6</v>
      </c>
      <c r="Q8" s="30">
        <v>15</v>
      </c>
      <c r="R8" s="30">
        <v>11</v>
      </c>
      <c r="S8" s="30">
        <v>10</v>
      </c>
      <c r="T8" s="30">
        <v>10</v>
      </c>
      <c r="U8" s="30">
        <v>6</v>
      </c>
      <c r="V8" s="30">
        <v>11</v>
      </c>
      <c r="W8" s="30">
        <v>7</v>
      </c>
      <c r="X8" s="30">
        <v>12</v>
      </c>
      <c r="Y8" s="30">
        <v>12</v>
      </c>
      <c r="Z8" s="30">
        <v>15</v>
      </c>
      <c r="AA8" s="30">
        <v>11</v>
      </c>
      <c r="AB8" s="30">
        <v>11</v>
      </c>
      <c r="AC8" s="30">
        <v>9</v>
      </c>
      <c r="AD8" s="30">
        <v>9</v>
      </c>
      <c r="AE8" s="30">
        <v>4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12</v>
      </c>
      <c r="C9" s="28">
        <v>9</v>
      </c>
      <c r="D9" s="28">
        <v>8</v>
      </c>
      <c r="E9" s="28">
        <v>10</v>
      </c>
      <c r="F9" s="28">
        <v>10</v>
      </c>
      <c r="G9" s="28">
        <v>12</v>
      </c>
      <c r="H9" s="28">
        <v>12</v>
      </c>
      <c r="I9" s="28">
        <v>15</v>
      </c>
      <c r="J9" s="28">
        <v>13</v>
      </c>
      <c r="K9" s="28">
        <v>13</v>
      </c>
      <c r="L9" s="28"/>
      <c r="M9" s="28"/>
      <c r="N9" s="28"/>
      <c r="O9" s="28"/>
      <c r="P9" s="28">
        <v>15</v>
      </c>
      <c r="Q9" s="28">
        <v>16</v>
      </c>
      <c r="R9" s="28">
        <v>12</v>
      </c>
      <c r="S9" s="28">
        <v>10</v>
      </c>
      <c r="T9" s="28">
        <v>10</v>
      </c>
      <c r="U9" s="28">
        <v>9</v>
      </c>
      <c r="V9" s="28">
        <v>12</v>
      </c>
      <c r="W9" s="28">
        <v>12</v>
      </c>
      <c r="X9" s="28">
        <v>15</v>
      </c>
      <c r="Y9" s="28">
        <v>15</v>
      </c>
      <c r="Z9" s="28"/>
      <c r="AA9" s="28">
        <v>13</v>
      </c>
      <c r="AB9" s="28">
        <v>12</v>
      </c>
      <c r="AC9" s="28">
        <v>11</v>
      </c>
      <c r="AD9" s="28">
        <v>11</v>
      </c>
      <c r="AE9" s="28">
        <v>8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>
        <v>37</v>
      </c>
      <c r="G10" s="82">
        <v>40</v>
      </c>
      <c r="H10" s="82">
        <v>32</v>
      </c>
      <c r="I10" s="82">
        <v>32</v>
      </c>
      <c r="J10" s="82">
        <v>32</v>
      </c>
      <c r="K10" s="82">
        <v>32</v>
      </c>
      <c r="L10" s="82"/>
      <c r="M10" s="82"/>
      <c r="N10" s="82"/>
      <c r="O10" s="82"/>
      <c r="P10" s="82">
        <v>33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>
        <v>27</v>
      </c>
      <c r="AB10" s="82"/>
      <c r="AC10" s="82"/>
      <c r="AD10" s="82"/>
      <c r="AE10" s="82">
        <v>29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 t="s">
        <v>21</v>
      </c>
      <c r="D11" s="84" t="s">
        <v>21</v>
      </c>
      <c r="E11" s="84" t="s">
        <v>21</v>
      </c>
      <c r="F11" s="84" t="s">
        <v>21</v>
      </c>
      <c r="G11" s="84"/>
      <c r="H11" s="84" t="s">
        <v>21</v>
      </c>
      <c r="I11" s="84"/>
      <c r="J11" s="84" t="s">
        <v>21</v>
      </c>
      <c r="K11" s="84" t="s">
        <v>21</v>
      </c>
      <c r="L11" s="84"/>
      <c r="M11" s="84"/>
      <c r="N11" s="84"/>
      <c r="O11" s="84"/>
      <c r="P11" s="84" t="s">
        <v>21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21</v>
      </c>
      <c r="C12" s="3"/>
      <c r="D12" s="3"/>
      <c r="E12" s="3"/>
      <c r="F12" s="3"/>
      <c r="G12" s="3"/>
      <c r="H12" s="3" t="s">
        <v>21</v>
      </c>
      <c r="I12" s="3" t="s">
        <v>21</v>
      </c>
      <c r="J12" s="3" t="s">
        <v>21</v>
      </c>
      <c r="K12" s="3"/>
      <c r="L12" s="3"/>
      <c r="M12" s="3"/>
      <c r="N12" s="3"/>
      <c r="O12" s="3"/>
      <c r="P12" s="3"/>
      <c r="Q12" s="3"/>
      <c r="R12" s="3" t="s">
        <v>21</v>
      </c>
      <c r="S12" s="3"/>
      <c r="T12" s="3"/>
      <c r="U12" s="3"/>
      <c r="V12" s="3"/>
      <c r="W12" s="3"/>
      <c r="X12" s="3"/>
      <c r="Y12" s="3"/>
      <c r="Z12" s="3"/>
      <c r="AA12" s="3" t="s">
        <v>21</v>
      </c>
      <c r="AB12" s="3"/>
      <c r="AC12" s="3"/>
      <c r="AD12" s="3" t="s">
        <v>21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 t="s">
        <v>21</v>
      </c>
      <c r="M13" s="79" t="s">
        <v>21</v>
      </c>
      <c r="N13" s="79" t="s">
        <v>21</v>
      </c>
      <c r="O13" s="79" t="s">
        <v>21</v>
      </c>
      <c r="P13" s="79"/>
      <c r="Q13" s="79" t="s">
        <v>21</v>
      </c>
      <c r="R13" s="79"/>
      <c r="S13" s="79" t="s">
        <v>21</v>
      </c>
      <c r="T13" s="79" t="s">
        <v>21</v>
      </c>
      <c r="U13" s="79" t="s">
        <v>21</v>
      </c>
      <c r="V13" s="79" t="s">
        <v>21</v>
      </c>
      <c r="W13" s="79" t="s">
        <v>21</v>
      </c>
      <c r="X13" s="79" t="s">
        <v>21</v>
      </c>
      <c r="Y13" s="79" t="s">
        <v>21</v>
      </c>
      <c r="Z13" s="79" t="s">
        <v>21</v>
      </c>
      <c r="AA13" s="79"/>
      <c r="AB13" s="79" t="s">
        <v>21</v>
      </c>
      <c r="AC13" s="79" t="s">
        <v>21</v>
      </c>
      <c r="AD13" s="79" t="s">
        <v>21</v>
      </c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3.75</v>
      </c>
      <c r="G14" s="27">
        <v>4.25</v>
      </c>
      <c r="H14" s="27">
        <v>3.25</v>
      </c>
      <c r="I14" s="27">
        <v>3</v>
      </c>
      <c r="J14" s="27">
        <v>3.5</v>
      </c>
      <c r="K14" s="27">
        <v>3</v>
      </c>
      <c r="L14" s="27">
        <v>0</v>
      </c>
      <c r="M14" s="27">
        <v>0</v>
      </c>
      <c r="N14" s="27">
        <v>0</v>
      </c>
      <c r="O14" s="27">
        <v>0</v>
      </c>
      <c r="P14" s="27">
        <v>3.5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</v>
      </c>
      <c r="AC14" s="27">
        <v>0</v>
      </c>
      <c r="AD14" s="27">
        <v>0</v>
      </c>
      <c r="AE14" s="27">
        <v>1.5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(((B10+23)/2)*0.3*1100*14:14)+((20-B9)*0.3*125*B14)-231*B14</f>
        <v>0</v>
      </c>
      <c r="C16" s="29">
        <f aca="true" t="shared" si="0" ref="C16:AF16">(((C10+23)/2)*0.3*1100*$A14:$IV14)+((20-C9)*0.3*125*C14)-231*C14</f>
        <v>0</v>
      </c>
      <c r="D16" s="29">
        <f t="shared" si="0"/>
        <v>0</v>
      </c>
      <c r="E16" s="29">
        <f t="shared" si="0"/>
        <v>0</v>
      </c>
      <c r="F16" s="29">
        <f aca="true" t="shared" si="1" ref="F16:K16">(((F10+23)/2)*0.3*1100*$A14:$IV14)+((20-F9)*0.3*125*F14)-231*F14</f>
        <v>37665</v>
      </c>
      <c r="G16" s="29">
        <f t="shared" si="1"/>
        <v>44472</v>
      </c>
      <c r="H16" s="29">
        <f t="shared" si="1"/>
        <v>29718</v>
      </c>
      <c r="I16" s="29">
        <f t="shared" si="1"/>
        <v>27094.5</v>
      </c>
      <c r="J16" s="29">
        <f t="shared" si="1"/>
        <v>31872.75</v>
      </c>
      <c r="K16" s="29">
        <f t="shared" si="1"/>
        <v>27319.5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>(((P10+23)/2)*0.3*1100*14:14)+((20-P9)*0.3*125*P14)-231*P14</f>
        <v>32187.75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>(((AB10+23)/2)*0.3*1100*14:14)+((20-AB9)*0.3*125*AB14)-231*AB14</f>
        <v>3863.9999999999995</v>
      </c>
      <c r="AC16" s="29">
        <f t="shared" si="0"/>
        <v>0</v>
      </c>
      <c r="AD16" s="29">
        <f t="shared" si="0"/>
        <v>0</v>
      </c>
      <c r="AE16" s="29">
        <f>(((AE10+23)/2)*0.3*1100*14:14)+((20-AE9)*0.3*125*AE14)-231*AE14</f>
        <v>13198.5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 aca="true" t="shared" si="2" ref="C17:AF17">C16/(115+80+6.6)</f>
        <v>0</v>
      </c>
      <c r="D17" s="78">
        <f t="shared" si="2"/>
        <v>0</v>
      </c>
      <c r="E17" s="78">
        <f t="shared" si="2"/>
        <v>0</v>
      </c>
      <c r="F17" s="78">
        <f aca="true" t="shared" si="3" ref="F17:K17">F16/(115+80+6.6)</f>
        <v>186.83035714285714</v>
      </c>
      <c r="G17" s="78">
        <f t="shared" si="3"/>
        <v>220.5952380952381</v>
      </c>
      <c r="H17" s="78">
        <f t="shared" si="3"/>
        <v>147.41071428571428</v>
      </c>
      <c r="I17" s="78">
        <f t="shared" si="3"/>
        <v>134.39732142857144</v>
      </c>
      <c r="J17" s="78">
        <f t="shared" si="3"/>
        <v>158.09895833333334</v>
      </c>
      <c r="K17" s="78">
        <f t="shared" si="3"/>
        <v>135.51339285714286</v>
      </c>
      <c r="L17" s="78">
        <f t="shared" si="2"/>
        <v>0</v>
      </c>
      <c r="M17" s="78">
        <f t="shared" si="2"/>
        <v>0</v>
      </c>
      <c r="N17" s="78">
        <f t="shared" si="2"/>
        <v>0</v>
      </c>
      <c r="O17" s="78">
        <f t="shared" si="2"/>
        <v>0</v>
      </c>
      <c r="P17" s="78">
        <f>P16/(115+80+6.6)</f>
        <v>159.66145833333334</v>
      </c>
      <c r="Q17" s="78">
        <f t="shared" si="2"/>
        <v>0</v>
      </c>
      <c r="R17" s="78">
        <f t="shared" si="2"/>
        <v>0</v>
      </c>
      <c r="S17" s="78">
        <f t="shared" si="2"/>
        <v>0</v>
      </c>
      <c r="T17" s="78">
        <f t="shared" si="2"/>
        <v>0</v>
      </c>
      <c r="U17" s="78">
        <f t="shared" si="2"/>
        <v>0</v>
      </c>
      <c r="V17" s="78">
        <f t="shared" si="2"/>
        <v>0</v>
      </c>
      <c r="W17" s="78">
        <f t="shared" si="2"/>
        <v>0</v>
      </c>
      <c r="X17" s="78">
        <f t="shared" si="2"/>
        <v>0</v>
      </c>
      <c r="Y17" s="78">
        <f t="shared" si="2"/>
        <v>0</v>
      </c>
      <c r="Z17" s="78">
        <f t="shared" si="2"/>
        <v>0</v>
      </c>
      <c r="AA17" s="78">
        <f t="shared" si="2"/>
        <v>0</v>
      </c>
      <c r="AB17" s="78">
        <f>AB16/(115+80+6.6)</f>
        <v>19.166666666666664</v>
      </c>
      <c r="AC17" s="78">
        <f t="shared" si="2"/>
        <v>0</v>
      </c>
      <c r="AD17" s="78">
        <f t="shared" si="2"/>
        <v>0</v>
      </c>
      <c r="AE17" s="78">
        <f>AE16/(115+80+6.6)</f>
        <v>65.46875</v>
      </c>
      <c r="AF17" s="78">
        <f t="shared" si="2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247392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3092.4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64000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4.831875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G24:J24"/>
    <mergeCell ref="B4:G4"/>
    <mergeCell ref="A5:AF5"/>
    <mergeCell ref="A20:W20"/>
    <mergeCell ref="F22:L22"/>
    <mergeCell ref="V22:Z22"/>
    <mergeCell ref="B1:G1"/>
    <mergeCell ref="AH1:AI1"/>
    <mergeCell ref="B3:G3"/>
    <mergeCell ref="AH3:AI3"/>
    <mergeCell ref="P23:S23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A11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8.75" customHeight="1" hidden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17</v>
      </c>
      <c r="C8" s="30">
        <v>14</v>
      </c>
      <c r="D8" s="30">
        <v>17</v>
      </c>
      <c r="E8" s="30">
        <v>12</v>
      </c>
      <c r="F8" s="30">
        <v>10</v>
      </c>
      <c r="G8" s="30">
        <v>14</v>
      </c>
      <c r="H8" s="30">
        <v>12</v>
      </c>
      <c r="I8" s="30">
        <v>7.5</v>
      </c>
      <c r="J8" s="30">
        <v>11</v>
      </c>
      <c r="K8" s="30">
        <v>12</v>
      </c>
      <c r="L8" s="30">
        <v>15</v>
      </c>
      <c r="M8" s="30">
        <v>14</v>
      </c>
      <c r="N8" s="30">
        <v>13</v>
      </c>
      <c r="O8" s="30">
        <v>10</v>
      </c>
      <c r="P8" s="30">
        <v>12</v>
      </c>
      <c r="Q8" s="30">
        <v>11</v>
      </c>
      <c r="R8" s="30">
        <v>13</v>
      </c>
      <c r="S8" s="30">
        <v>15</v>
      </c>
      <c r="T8" s="30">
        <v>15</v>
      </c>
      <c r="U8" s="30">
        <v>13</v>
      </c>
      <c r="V8" s="30">
        <v>10</v>
      </c>
      <c r="W8" s="30">
        <v>10</v>
      </c>
      <c r="X8" s="30">
        <v>15</v>
      </c>
      <c r="Y8" s="30">
        <v>14</v>
      </c>
      <c r="Z8" s="30">
        <v>15</v>
      </c>
      <c r="AA8" s="30">
        <v>17</v>
      </c>
      <c r="AB8" s="30">
        <v>15</v>
      </c>
      <c r="AC8" s="30">
        <v>12</v>
      </c>
      <c r="AD8" s="30">
        <v>14</v>
      </c>
      <c r="AE8" s="30">
        <v>13</v>
      </c>
      <c r="AF8" s="30">
        <v>8</v>
      </c>
      <c r="AG8" s="45"/>
      <c r="AH8" s="46"/>
      <c r="AI8" s="24"/>
    </row>
    <row r="9" spans="1:35" s="47" customFormat="1" ht="30" customHeight="1">
      <c r="A9" s="72" t="s">
        <v>4</v>
      </c>
      <c r="B9" s="28">
        <v>20</v>
      </c>
      <c r="C9" s="28">
        <v>20</v>
      </c>
      <c r="D9" s="28"/>
      <c r="E9" s="28"/>
      <c r="F9" s="28">
        <v>12</v>
      </c>
      <c r="G9" s="28">
        <v>14</v>
      </c>
      <c r="H9" s="28">
        <v>15</v>
      </c>
      <c r="I9" s="28">
        <v>15</v>
      </c>
      <c r="J9" s="28">
        <v>16</v>
      </c>
      <c r="K9" s="28">
        <v>17</v>
      </c>
      <c r="L9" s="28">
        <v>18</v>
      </c>
      <c r="M9" s="28">
        <v>15</v>
      </c>
      <c r="N9" s="28">
        <v>16</v>
      </c>
      <c r="O9" s="28">
        <v>19</v>
      </c>
      <c r="P9" s="28">
        <v>19</v>
      </c>
      <c r="Q9" s="28">
        <v>17</v>
      </c>
      <c r="R9" s="28">
        <v>17</v>
      </c>
      <c r="S9" s="28">
        <v>17</v>
      </c>
      <c r="T9" s="28">
        <v>18</v>
      </c>
      <c r="U9" s="28"/>
      <c r="V9" s="28"/>
      <c r="W9" s="28"/>
      <c r="X9" s="28">
        <v>19</v>
      </c>
      <c r="Y9" s="28">
        <v>16</v>
      </c>
      <c r="Z9" s="28">
        <v>18</v>
      </c>
      <c r="AA9" s="28">
        <v>19</v>
      </c>
      <c r="AB9" s="28">
        <v>20</v>
      </c>
      <c r="AC9" s="28">
        <v>17</v>
      </c>
      <c r="AD9" s="28"/>
      <c r="AE9" s="28"/>
      <c r="AF9" s="28">
        <v>15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>
        <v>37</v>
      </c>
      <c r="C10" s="82">
        <v>32</v>
      </c>
      <c r="D10" s="82"/>
      <c r="E10" s="82">
        <v>30</v>
      </c>
      <c r="F10" s="82"/>
      <c r="G10" s="82"/>
      <c r="H10" s="82">
        <v>33</v>
      </c>
      <c r="I10" s="82">
        <v>39</v>
      </c>
      <c r="J10" s="82">
        <v>45</v>
      </c>
      <c r="K10" s="82">
        <v>45</v>
      </c>
      <c r="L10" s="82"/>
      <c r="M10" s="82"/>
      <c r="N10" s="82">
        <v>43</v>
      </c>
      <c r="O10" s="82">
        <v>45</v>
      </c>
      <c r="P10" s="82">
        <v>40</v>
      </c>
      <c r="Q10" s="82">
        <v>41</v>
      </c>
      <c r="R10" s="82">
        <v>30</v>
      </c>
      <c r="S10" s="82">
        <v>26</v>
      </c>
      <c r="T10" s="82"/>
      <c r="U10" s="82"/>
      <c r="V10" s="82"/>
      <c r="W10" s="82">
        <v>32</v>
      </c>
      <c r="X10" s="82"/>
      <c r="Y10" s="82">
        <v>28</v>
      </c>
      <c r="Z10" s="82">
        <v>30</v>
      </c>
      <c r="AA10" s="82">
        <v>28</v>
      </c>
      <c r="AB10" s="82">
        <v>42</v>
      </c>
      <c r="AC10" s="82">
        <v>37</v>
      </c>
      <c r="AD10" s="82"/>
      <c r="AE10" s="82"/>
      <c r="AF10" s="82">
        <v>26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21</v>
      </c>
      <c r="C11" s="84"/>
      <c r="D11" s="84"/>
      <c r="E11" s="84"/>
      <c r="F11" s="84"/>
      <c r="G11" s="84"/>
      <c r="H11" s="84"/>
      <c r="I11" s="84" t="s">
        <v>21</v>
      </c>
      <c r="J11" s="84" t="s">
        <v>21</v>
      </c>
      <c r="K11" s="84" t="s">
        <v>21</v>
      </c>
      <c r="L11" s="84"/>
      <c r="M11" s="84"/>
      <c r="N11" s="84" t="s">
        <v>21</v>
      </c>
      <c r="O11" s="84" t="s">
        <v>21</v>
      </c>
      <c r="P11" s="84" t="s">
        <v>21</v>
      </c>
      <c r="Q11" s="84" t="s">
        <v>21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 t="s">
        <v>21</v>
      </c>
      <c r="AC11" s="84" t="s">
        <v>21</v>
      </c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21</v>
      </c>
      <c r="C12" s="3"/>
      <c r="D12" s="3" t="s">
        <v>21</v>
      </c>
      <c r="E12" s="3" t="s">
        <v>21</v>
      </c>
      <c r="F12" s="3"/>
      <c r="G12" s="3"/>
      <c r="H12" s="3" t="s">
        <v>21</v>
      </c>
      <c r="I12" s="3"/>
      <c r="J12" s="3"/>
      <c r="K12" s="3"/>
      <c r="L12" s="3"/>
      <c r="M12" s="3"/>
      <c r="N12" s="3"/>
      <c r="O12" s="3"/>
      <c r="P12" s="3"/>
      <c r="Q12" s="3"/>
      <c r="R12" s="3" t="s">
        <v>21</v>
      </c>
      <c r="S12" s="3"/>
      <c r="T12" s="3"/>
      <c r="U12" s="3"/>
      <c r="V12" s="3"/>
      <c r="W12" s="3" t="s">
        <v>21</v>
      </c>
      <c r="X12" s="3"/>
      <c r="Y12" s="3" t="s">
        <v>21</v>
      </c>
      <c r="Z12" s="3" t="s">
        <v>21</v>
      </c>
      <c r="AA12" s="3"/>
      <c r="AB12" s="3"/>
      <c r="AC12" s="3"/>
      <c r="AD12" s="3"/>
      <c r="AE12" s="3"/>
      <c r="AF12" s="87" t="s">
        <v>21</v>
      </c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 t="s">
        <v>21</v>
      </c>
      <c r="D13" s="79"/>
      <c r="E13" s="79"/>
      <c r="F13" s="79" t="s">
        <v>21</v>
      </c>
      <c r="G13" s="79" t="s">
        <v>21</v>
      </c>
      <c r="H13" s="79" t="s">
        <v>21</v>
      </c>
      <c r="I13" s="79"/>
      <c r="J13" s="79"/>
      <c r="K13" s="79"/>
      <c r="L13" s="79" t="s">
        <v>21</v>
      </c>
      <c r="M13" s="79" t="s">
        <v>21</v>
      </c>
      <c r="N13" s="79"/>
      <c r="O13" s="79"/>
      <c r="P13" s="79"/>
      <c r="Q13" s="79"/>
      <c r="R13" s="79"/>
      <c r="S13" s="79" t="s">
        <v>21</v>
      </c>
      <c r="T13" s="79" t="s">
        <v>21</v>
      </c>
      <c r="U13" s="79" t="s">
        <v>21</v>
      </c>
      <c r="V13" s="79"/>
      <c r="W13" s="79"/>
      <c r="X13" s="79"/>
      <c r="Y13" s="79"/>
      <c r="Z13" s="79"/>
      <c r="AA13" s="79" t="s">
        <v>21</v>
      </c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3</v>
      </c>
      <c r="C14" s="27">
        <v>4</v>
      </c>
      <c r="D14" s="27">
        <v>0</v>
      </c>
      <c r="E14" s="27">
        <v>3</v>
      </c>
      <c r="F14" s="27">
        <v>0</v>
      </c>
      <c r="G14" s="27">
        <v>0</v>
      </c>
      <c r="H14" s="27">
        <v>3</v>
      </c>
      <c r="I14" s="27">
        <v>4</v>
      </c>
      <c r="J14" s="27">
        <v>5.5</v>
      </c>
      <c r="K14" s="27">
        <v>3</v>
      </c>
      <c r="L14" s="27">
        <v>0</v>
      </c>
      <c r="M14" s="27">
        <v>0</v>
      </c>
      <c r="N14" s="27">
        <v>3.5</v>
      </c>
      <c r="O14" s="27">
        <v>5.5</v>
      </c>
      <c r="P14" s="27">
        <v>5.5</v>
      </c>
      <c r="Q14" s="27">
        <v>5.75</v>
      </c>
      <c r="R14" s="27">
        <v>3</v>
      </c>
      <c r="S14" s="27">
        <v>0.5</v>
      </c>
      <c r="T14" s="27">
        <v>0</v>
      </c>
      <c r="U14" s="27">
        <v>0</v>
      </c>
      <c r="V14" s="27">
        <v>0</v>
      </c>
      <c r="W14" s="27">
        <v>4</v>
      </c>
      <c r="X14" s="27">
        <v>0</v>
      </c>
      <c r="Y14" s="27">
        <v>1.25</v>
      </c>
      <c r="Z14" s="27">
        <v>4.75</v>
      </c>
      <c r="AA14" s="27">
        <v>3</v>
      </c>
      <c r="AB14" s="27">
        <v>5</v>
      </c>
      <c r="AC14" s="27">
        <v>4.75</v>
      </c>
      <c r="AD14" s="27"/>
      <c r="AE14" s="27"/>
      <c r="AF14" s="27">
        <v>3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 t="s">
        <v>29</v>
      </c>
      <c r="L15" s="12"/>
      <c r="M15" s="12"/>
      <c r="N15" s="12" t="s">
        <v>29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(((B10+23)/2)*0.3*1100*$A14:$IV14)+((20-B9)*0.3*125*B14)-231*B14</f>
        <v>29007</v>
      </c>
      <c r="C16" s="29">
        <f t="shared" si="0"/>
        <v>35376</v>
      </c>
      <c r="D16" s="29">
        <f t="shared" si="0"/>
        <v>0</v>
      </c>
      <c r="E16" s="29">
        <f t="shared" si="0"/>
        <v>27792</v>
      </c>
      <c r="F16" s="29">
        <f t="shared" si="0"/>
        <v>0</v>
      </c>
      <c r="G16" s="29">
        <f t="shared" si="0"/>
        <v>0</v>
      </c>
      <c r="H16" s="29">
        <f t="shared" si="0"/>
        <v>27589.5</v>
      </c>
      <c r="I16" s="29">
        <f t="shared" si="0"/>
        <v>40745.99999999999</v>
      </c>
      <c r="J16" s="29">
        <f t="shared" si="0"/>
        <v>61264.5</v>
      </c>
      <c r="K16" s="29">
        <f t="shared" si="0"/>
        <v>33304.5</v>
      </c>
      <c r="L16" s="29">
        <f t="shared" si="0"/>
        <v>0</v>
      </c>
      <c r="M16" s="29">
        <f t="shared" si="0"/>
        <v>0</v>
      </c>
      <c r="N16" s="29">
        <f t="shared" si="0"/>
        <v>37831.5</v>
      </c>
      <c r="O16" s="29">
        <f t="shared" si="0"/>
        <v>60645.75</v>
      </c>
      <c r="P16" s="29">
        <f t="shared" si="0"/>
        <v>56108.25</v>
      </c>
      <c r="Q16" s="29">
        <f t="shared" si="0"/>
        <v>60038.625</v>
      </c>
      <c r="R16" s="29">
        <f t="shared" si="0"/>
        <v>25879.5</v>
      </c>
      <c r="S16" s="29">
        <f t="shared" si="0"/>
        <v>3983.25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38376</v>
      </c>
      <c r="X16" s="29">
        <f t="shared" si="0"/>
        <v>0</v>
      </c>
      <c r="Y16" s="29">
        <f t="shared" si="0"/>
        <v>10417.5</v>
      </c>
      <c r="Z16" s="29">
        <f t="shared" si="0"/>
        <v>40797.75</v>
      </c>
      <c r="AA16" s="29">
        <f t="shared" si="0"/>
        <v>24664.5</v>
      </c>
      <c r="AB16" s="29">
        <f t="shared" si="0"/>
        <v>52470</v>
      </c>
      <c r="AC16" s="29">
        <f t="shared" si="0"/>
        <v>46462.125</v>
      </c>
      <c r="AD16" s="29">
        <f t="shared" si="0"/>
        <v>0</v>
      </c>
      <c r="AE16" s="29">
        <f t="shared" si="0"/>
        <v>0</v>
      </c>
      <c r="AF16" s="29">
        <f t="shared" si="0"/>
        <v>24124.5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B16/(115+80+6.6)</f>
        <v>143.88392857142858</v>
      </c>
      <c r="C17" s="78">
        <f t="shared" si="1"/>
        <v>175.47619047619048</v>
      </c>
      <c r="D17" s="78">
        <f t="shared" si="1"/>
        <v>0</v>
      </c>
      <c r="E17" s="78">
        <f t="shared" si="1"/>
        <v>137.85714285714286</v>
      </c>
      <c r="F17" s="78">
        <f t="shared" si="1"/>
        <v>0</v>
      </c>
      <c r="G17" s="78">
        <f t="shared" si="1"/>
        <v>0</v>
      </c>
      <c r="H17" s="78">
        <f t="shared" si="1"/>
        <v>136.85267857142858</v>
      </c>
      <c r="I17" s="78">
        <f t="shared" si="1"/>
        <v>202.1130952380952</v>
      </c>
      <c r="J17" s="78">
        <f t="shared" si="1"/>
        <v>303.89136904761904</v>
      </c>
      <c r="K17" s="78">
        <f t="shared" si="1"/>
        <v>165.20089285714286</v>
      </c>
      <c r="L17" s="78">
        <f t="shared" si="1"/>
        <v>0</v>
      </c>
      <c r="M17" s="78">
        <f t="shared" si="1"/>
        <v>0</v>
      </c>
      <c r="N17" s="78">
        <f t="shared" si="1"/>
        <v>187.65625</v>
      </c>
      <c r="O17" s="78">
        <f t="shared" si="1"/>
        <v>300.82217261904765</v>
      </c>
      <c r="P17" s="78">
        <f t="shared" si="1"/>
        <v>278.31473214285717</v>
      </c>
      <c r="Q17" s="78">
        <f t="shared" si="1"/>
        <v>297.8106398809524</v>
      </c>
      <c r="R17" s="78">
        <f t="shared" si="1"/>
        <v>128.37053571428572</v>
      </c>
      <c r="S17" s="78">
        <f t="shared" si="1"/>
        <v>19.758184523809526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190.35714285714286</v>
      </c>
      <c r="X17" s="78">
        <f t="shared" si="1"/>
        <v>0</v>
      </c>
      <c r="Y17" s="78">
        <f t="shared" si="1"/>
        <v>51.674107142857146</v>
      </c>
      <c r="Z17" s="78">
        <f t="shared" si="1"/>
        <v>202.36979166666669</v>
      </c>
      <c r="AA17" s="78">
        <f t="shared" si="1"/>
        <v>122.34375</v>
      </c>
      <c r="AB17" s="78">
        <f t="shared" si="1"/>
        <v>260.26785714285717</v>
      </c>
      <c r="AC17" s="78">
        <f t="shared" si="1"/>
        <v>230.46688988095238</v>
      </c>
      <c r="AD17" s="78">
        <f t="shared" si="1"/>
        <v>0</v>
      </c>
      <c r="AE17" s="78">
        <f t="shared" si="1"/>
        <v>0</v>
      </c>
      <c r="AF17" s="78">
        <f t="shared" si="1"/>
        <v>119.66517857142857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736878.75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9210.984375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111000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8.298184121621622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8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10</v>
      </c>
      <c r="C8" s="30">
        <v>11</v>
      </c>
      <c r="D8" s="30">
        <v>10</v>
      </c>
      <c r="E8" s="30">
        <v>10</v>
      </c>
      <c r="F8" s="30">
        <v>6</v>
      </c>
      <c r="G8" s="30">
        <v>10</v>
      </c>
      <c r="H8" s="30">
        <v>11</v>
      </c>
      <c r="I8" s="30">
        <v>16</v>
      </c>
      <c r="J8" s="30">
        <v>15</v>
      </c>
      <c r="K8" s="30">
        <v>14</v>
      </c>
      <c r="L8" s="30">
        <v>15</v>
      </c>
      <c r="M8" s="30">
        <v>15</v>
      </c>
      <c r="N8" s="30">
        <v>11</v>
      </c>
      <c r="O8" s="30">
        <v>15</v>
      </c>
      <c r="P8" s="30">
        <v>15</v>
      </c>
      <c r="Q8" s="30">
        <v>11</v>
      </c>
      <c r="R8" s="30">
        <v>11</v>
      </c>
      <c r="S8" s="30">
        <v>14</v>
      </c>
      <c r="T8" s="30">
        <v>12</v>
      </c>
      <c r="U8" s="30">
        <v>15</v>
      </c>
      <c r="V8" s="30">
        <v>16</v>
      </c>
      <c r="W8" s="30">
        <v>14</v>
      </c>
      <c r="X8" s="30">
        <v>13</v>
      </c>
      <c r="Y8" s="30">
        <v>11</v>
      </c>
      <c r="Z8" s="30">
        <v>12</v>
      </c>
      <c r="AA8" s="30">
        <v>8</v>
      </c>
      <c r="AB8" s="30">
        <v>10</v>
      </c>
      <c r="AC8" s="30">
        <v>8</v>
      </c>
      <c r="AD8" s="30">
        <v>6</v>
      </c>
      <c r="AE8" s="30">
        <v>10</v>
      </c>
      <c r="AF8" s="30">
        <v>11</v>
      </c>
      <c r="AG8" s="45"/>
      <c r="AH8" s="46"/>
      <c r="AI8" s="24"/>
    </row>
    <row r="9" spans="1:35" s="47" customFormat="1" ht="30" customHeight="1">
      <c r="A9" s="72" t="s">
        <v>4</v>
      </c>
      <c r="B9" s="28">
        <v>20</v>
      </c>
      <c r="C9" s="28">
        <v>20</v>
      </c>
      <c r="D9" s="28">
        <v>20</v>
      </c>
      <c r="E9" s="28">
        <v>20</v>
      </c>
      <c r="F9" s="28">
        <v>20</v>
      </c>
      <c r="G9" s="28">
        <v>20</v>
      </c>
      <c r="H9" s="28">
        <v>15</v>
      </c>
      <c r="I9" s="28">
        <v>18</v>
      </c>
      <c r="J9" s="28">
        <v>18</v>
      </c>
      <c r="K9" s="28">
        <v>20</v>
      </c>
      <c r="L9" s="28">
        <v>20</v>
      </c>
      <c r="M9" s="28">
        <v>20</v>
      </c>
      <c r="N9" s="28">
        <v>14</v>
      </c>
      <c r="O9" s="28">
        <v>15</v>
      </c>
      <c r="P9" s="28">
        <v>15</v>
      </c>
      <c r="Q9" s="28">
        <v>17</v>
      </c>
      <c r="R9" s="28">
        <v>17</v>
      </c>
      <c r="S9" s="28">
        <v>20</v>
      </c>
      <c r="T9" s="28">
        <v>20</v>
      </c>
      <c r="U9" s="28">
        <v>20</v>
      </c>
      <c r="V9" s="28"/>
      <c r="W9" s="28"/>
      <c r="X9" s="28">
        <v>17</v>
      </c>
      <c r="Y9" s="28">
        <v>11</v>
      </c>
      <c r="Z9" s="28">
        <v>15</v>
      </c>
      <c r="AA9" s="28">
        <v>15</v>
      </c>
      <c r="AB9" s="28">
        <v>15</v>
      </c>
      <c r="AC9" s="28">
        <v>15</v>
      </c>
      <c r="AD9" s="28">
        <v>15</v>
      </c>
      <c r="AE9" s="28">
        <v>15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41</v>
      </c>
      <c r="C10" s="82">
        <v>46</v>
      </c>
      <c r="D10" s="82"/>
      <c r="E10" s="82">
        <v>43</v>
      </c>
      <c r="F10" s="82">
        <v>46</v>
      </c>
      <c r="G10" s="82">
        <v>35</v>
      </c>
      <c r="H10" s="82"/>
      <c r="I10" s="82">
        <v>36</v>
      </c>
      <c r="J10" s="82">
        <v>39</v>
      </c>
      <c r="K10" s="82">
        <v>29</v>
      </c>
      <c r="L10" s="82">
        <v>25</v>
      </c>
      <c r="M10" s="82"/>
      <c r="N10" s="82"/>
      <c r="O10" s="82"/>
      <c r="P10" s="82"/>
      <c r="Q10" s="82">
        <v>30</v>
      </c>
      <c r="R10" s="82">
        <v>37</v>
      </c>
      <c r="S10" s="82">
        <v>45</v>
      </c>
      <c r="T10" s="82">
        <v>46</v>
      </c>
      <c r="U10" s="82">
        <v>40</v>
      </c>
      <c r="V10" s="82"/>
      <c r="W10" s="82"/>
      <c r="X10" s="82"/>
      <c r="Y10" s="82"/>
      <c r="Z10" s="82">
        <v>30</v>
      </c>
      <c r="AA10" s="82">
        <v>30</v>
      </c>
      <c r="AB10" s="82">
        <v>30</v>
      </c>
      <c r="AC10" s="82">
        <v>31</v>
      </c>
      <c r="AD10" s="82">
        <v>38</v>
      </c>
      <c r="AE10" s="82">
        <v>30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28</v>
      </c>
      <c r="C11" s="84" t="s">
        <v>28</v>
      </c>
      <c r="D11" s="84"/>
      <c r="E11" s="84" t="s">
        <v>28</v>
      </c>
      <c r="F11" s="84" t="s">
        <v>28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 t="s">
        <v>28</v>
      </c>
      <c r="U11" s="84" t="s">
        <v>28</v>
      </c>
      <c r="V11" s="84"/>
      <c r="W11" s="84"/>
      <c r="X11" s="84"/>
      <c r="Y11" s="84"/>
      <c r="Z11" s="84"/>
      <c r="AA11" s="84"/>
      <c r="AB11" s="84"/>
      <c r="AC11" s="84"/>
      <c r="AD11" s="84"/>
      <c r="AE11" s="84" t="s">
        <v>28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 t="s">
        <v>28</v>
      </c>
      <c r="H12" s="3"/>
      <c r="I12" s="3" t="s">
        <v>28</v>
      </c>
      <c r="J12" s="3" t="s">
        <v>28</v>
      </c>
      <c r="K12" s="3" t="s">
        <v>28</v>
      </c>
      <c r="L12" s="3" t="s">
        <v>28</v>
      </c>
      <c r="M12" s="3"/>
      <c r="N12" s="3"/>
      <c r="O12" s="3"/>
      <c r="P12" s="3"/>
      <c r="Q12" s="3" t="s">
        <v>28</v>
      </c>
      <c r="R12" s="3"/>
      <c r="S12" s="3" t="s">
        <v>28</v>
      </c>
      <c r="T12" s="3"/>
      <c r="U12" s="3"/>
      <c r="V12" s="3" t="s">
        <v>28</v>
      </c>
      <c r="W12" s="3"/>
      <c r="X12" s="3"/>
      <c r="Y12" s="3"/>
      <c r="Z12" s="3"/>
      <c r="AA12" s="3"/>
      <c r="AB12" s="3"/>
      <c r="AC12" s="3"/>
      <c r="AD12" s="3"/>
      <c r="AE12" s="3"/>
      <c r="AF12" s="87" t="s">
        <v>28</v>
      </c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 t="s">
        <v>28</v>
      </c>
      <c r="H13" s="79" t="s">
        <v>28</v>
      </c>
      <c r="I13" s="79"/>
      <c r="J13" s="79"/>
      <c r="K13" s="79"/>
      <c r="L13" s="79" t="s">
        <v>28</v>
      </c>
      <c r="M13" s="79" t="s">
        <v>28</v>
      </c>
      <c r="N13" s="79" t="s">
        <v>28</v>
      </c>
      <c r="O13" s="79" t="s">
        <v>28</v>
      </c>
      <c r="P13" s="79" t="s">
        <v>28</v>
      </c>
      <c r="Q13" s="79"/>
      <c r="R13" s="79"/>
      <c r="S13" s="79"/>
      <c r="T13" s="79"/>
      <c r="U13" s="79"/>
      <c r="V13" s="79"/>
      <c r="W13" s="79" t="s">
        <v>28</v>
      </c>
      <c r="X13" s="79" t="s">
        <v>28</v>
      </c>
      <c r="Y13" s="79" t="s">
        <v>28</v>
      </c>
      <c r="Z13" s="79" t="s">
        <v>28</v>
      </c>
      <c r="AA13" s="79" t="s">
        <v>28</v>
      </c>
      <c r="AB13" s="79" t="s">
        <v>28</v>
      </c>
      <c r="AC13" s="79" t="s">
        <v>28</v>
      </c>
      <c r="AD13" s="79" t="s">
        <v>28</v>
      </c>
      <c r="AE13" s="79"/>
      <c r="AF13" s="89"/>
      <c r="AG13" s="50"/>
      <c r="AH13" s="43"/>
      <c r="AI13" s="11"/>
    </row>
    <row r="14" spans="1:35" s="57" customFormat="1" ht="30" customHeight="1">
      <c r="A14" s="73">
        <v>4</v>
      </c>
      <c r="B14" s="27">
        <v>3</v>
      </c>
      <c r="C14" s="27">
        <v>0</v>
      </c>
      <c r="D14" s="27">
        <v>5</v>
      </c>
      <c r="E14" s="27">
        <v>6</v>
      </c>
      <c r="F14" s="27">
        <v>5</v>
      </c>
      <c r="G14" s="27">
        <v>0</v>
      </c>
      <c r="H14" s="27">
        <v>0</v>
      </c>
      <c r="I14" s="27">
        <v>3</v>
      </c>
      <c r="J14" s="27">
        <v>2</v>
      </c>
      <c r="K14" s="27">
        <v>5</v>
      </c>
      <c r="L14" s="27">
        <v>3</v>
      </c>
      <c r="M14" s="27">
        <v>0</v>
      </c>
      <c r="N14" s="27">
        <v>0</v>
      </c>
      <c r="O14" s="27">
        <v>0</v>
      </c>
      <c r="P14" s="27">
        <v>0</v>
      </c>
      <c r="Q14" s="27">
        <v>4</v>
      </c>
      <c r="R14" s="27">
        <v>5.5</v>
      </c>
      <c r="S14" s="27">
        <v>7.5</v>
      </c>
      <c r="T14" s="27">
        <v>9.5</v>
      </c>
      <c r="U14" s="27">
        <v>9.5</v>
      </c>
      <c r="V14" s="27">
        <v>0</v>
      </c>
      <c r="W14" s="27">
        <v>0</v>
      </c>
      <c r="X14" s="27">
        <v>0</v>
      </c>
      <c r="Y14" s="27">
        <v>0</v>
      </c>
      <c r="Z14" s="27">
        <v>2</v>
      </c>
      <c r="AA14" s="27">
        <v>3</v>
      </c>
      <c r="AB14" s="27">
        <v>4</v>
      </c>
      <c r="AC14" s="27">
        <v>4</v>
      </c>
      <c r="AD14" s="27">
        <v>6</v>
      </c>
      <c r="AE14" s="27">
        <v>4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 t="s">
        <v>29</v>
      </c>
      <c r="J15" s="12" t="s">
        <v>29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(((B10+23)/2)*0.3*270*$A14:$IV14)+((20-B9)*0.3*125*B14)-(80+50)*B14</f>
        <v>7386</v>
      </c>
      <c r="C16" s="29">
        <f t="shared" si="0"/>
        <v>0</v>
      </c>
      <c r="D16" s="29">
        <f t="shared" si="0"/>
        <v>4007.499999999999</v>
      </c>
      <c r="E16" s="29">
        <f t="shared" si="0"/>
        <v>15258</v>
      </c>
      <c r="F16" s="29">
        <f t="shared" si="0"/>
        <v>13322.5</v>
      </c>
      <c r="G16" s="29">
        <f t="shared" si="0"/>
        <v>0</v>
      </c>
      <c r="H16" s="29">
        <f t="shared" si="0"/>
        <v>0</v>
      </c>
      <c r="I16" s="29">
        <f t="shared" si="0"/>
        <v>7003.5</v>
      </c>
      <c r="J16" s="29">
        <f t="shared" si="0"/>
        <v>4911.999999999999</v>
      </c>
      <c r="K16" s="29">
        <f t="shared" si="0"/>
        <v>9880</v>
      </c>
      <c r="L16" s="29">
        <f t="shared" si="0"/>
        <v>5441.999999999999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8516</v>
      </c>
      <c r="R16" s="29">
        <f t="shared" si="0"/>
        <v>13268.75</v>
      </c>
      <c r="S16" s="29">
        <f t="shared" si="0"/>
        <v>19680</v>
      </c>
      <c r="T16" s="29">
        <f t="shared" si="0"/>
        <v>25312.75</v>
      </c>
      <c r="U16" s="29">
        <f t="shared" si="0"/>
        <v>23004.25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4408</v>
      </c>
      <c r="AA16" s="29">
        <f t="shared" si="0"/>
        <v>6612</v>
      </c>
      <c r="AB16" s="29">
        <f t="shared" si="0"/>
        <v>8816</v>
      </c>
      <c r="AC16" s="29">
        <f t="shared" si="0"/>
        <v>8978</v>
      </c>
      <c r="AD16" s="29">
        <f t="shared" si="0"/>
        <v>15168</v>
      </c>
      <c r="AE16" s="29">
        <f t="shared" si="0"/>
        <v>8816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B16/80</f>
        <v>92.325</v>
      </c>
      <c r="C17" s="78">
        <f t="shared" si="1"/>
        <v>0</v>
      </c>
      <c r="D17" s="78">
        <f t="shared" si="1"/>
        <v>50.093749999999986</v>
      </c>
      <c r="E17" s="78">
        <f t="shared" si="1"/>
        <v>190.725</v>
      </c>
      <c r="F17" s="78">
        <f t="shared" si="1"/>
        <v>166.53125</v>
      </c>
      <c r="G17" s="78">
        <f t="shared" si="1"/>
        <v>0</v>
      </c>
      <c r="H17" s="78">
        <f t="shared" si="1"/>
        <v>0</v>
      </c>
      <c r="I17" s="78">
        <f t="shared" si="1"/>
        <v>87.54375</v>
      </c>
      <c r="J17" s="78">
        <f t="shared" si="1"/>
        <v>61.39999999999999</v>
      </c>
      <c r="K17" s="78">
        <f t="shared" si="1"/>
        <v>123.5</v>
      </c>
      <c r="L17" s="78">
        <f t="shared" si="1"/>
        <v>68.02499999999999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106.45</v>
      </c>
      <c r="R17" s="78">
        <f t="shared" si="1"/>
        <v>165.859375</v>
      </c>
      <c r="S17" s="78">
        <f t="shared" si="1"/>
        <v>246</v>
      </c>
      <c r="T17" s="78">
        <f t="shared" si="1"/>
        <v>316.409375</v>
      </c>
      <c r="U17" s="78">
        <f t="shared" si="1"/>
        <v>287.553125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55.1</v>
      </c>
      <c r="AA17" s="78">
        <f t="shared" si="1"/>
        <v>82.65</v>
      </c>
      <c r="AB17" s="78">
        <f t="shared" si="1"/>
        <v>110.2</v>
      </c>
      <c r="AC17" s="78">
        <f t="shared" si="1"/>
        <v>112.225</v>
      </c>
      <c r="AD17" s="78">
        <f t="shared" si="1"/>
        <v>189.6</v>
      </c>
      <c r="AE17" s="78">
        <f t="shared" si="1"/>
        <v>110.2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209791.25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2622.390625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136000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1.9282284007352941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15</v>
      </c>
      <c r="C8" s="30">
        <v>12</v>
      </c>
      <c r="D8" s="30">
        <v>16</v>
      </c>
      <c r="E8" s="30">
        <v>12</v>
      </c>
      <c r="F8" s="30">
        <v>16</v>
      </c>
      <c r="G8" s="30">
        <v>15</v>
      </c>
      <c r="H8" s="30">
        <v>15</v>
      </c>
      <c r="I8" s="30">
        <v>18</v>
      </c>
      <c r="J8" s="30">
        <v>11</v>
      </c>
      <c r="K8" s="30"/>
      <c r="L8" s="30">
        <v>16</v>
      </c>
      <c r="M8" s="30"/>
      <c r="N8" s="30"/>
      <c r="O8" s="30">
        <v>20</v>
      </c>
      <c r="P8" s="30">
        <v>17</v>
      </c>
      <c r="Q8" s="30">
        <v>15</v>
      </c>
      <c r="R8" s="30">
        <v>18</v>
      </c>
      <c r="S8" s="30">
        <v>18</v>
      </c>
      <c r="T8" s="30">
        <v>15</v>
      </c>
      <c r="U8" s="30">
        <v>15</v>
      </c>
      <c r="V8" s="30"/>
      <c r="W8" s="30"/>
      <c r="X8" s="30">
        <v>20</v>
      </c>
      <c r="Y8" s="30"/>
      <c r="Z8" s="30">
        <v>10</v>
      </c>
      <c r="AA8" s="30">
        <v>10</v>
      </c>
      <c r="AB8" s="30"/>
      <c r="AC8" s="30"/>
      <c r="AD8" s="30">
        <v>8</v>
      </c>
      <c r="AE8" s="30">
        <v>8</v>
      </c>
      <c r="AF8" s="30">
        <v>8</v>
      </c>
      <c r="AG8" s="45"/>
      <c r="AH8" s="46"/>
      <c r="AI8" s="24"/>
    </row>
    <row r="9" spans="1:35" s="47" customFormat="1" ht="30" customHeight="1">
      <c r="A9" s="72" t="s">
        <v>4</v>
      </c>
      <c r="B9" s="28">
        <v>21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>
        <v>21</v>
      </c>
      <c r="AA9" s="28"/>
      <c r="AB9" s="28"/>
      <c r="AC9" s="28"/>
      <c r="AD9" s="28">
        <v>19</v>
      </c>
      <c r="AE9" s="28">
        <v>21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>
        <v>46</v>
      </c>
      <c r="AA10" s="82"/>
      <c r="AB10" s="82"/>
      <c r="AC10" s="82">
        <v>33</v>
      </c>
      <c r="AD10" s="82">
        <v>39</v>
      </c>
      <c r="AE10" s="82">
        <v>47</v>
      </c>
      <c r="AF10" s="82">
        <v>42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21</v>
      </c>
      <c r="C11" s="84" t="s">
        <v>21</v>
      </c>
      <c r="D11" s="84"/>
      <c r="E11" s="84" t="s">
        <v>21</v>
      </c>
      <c r="F11" s="84" t="s">
        <v>21</v>
      </c>
      <c r="G11" s="84" t="s">
        <v>21</v>
      </c>
      <c r="H11" s="84"/>
      <c r="I11" s="84" t="s">
        <v>21</v>
      </c>
      <c r="J11" s="84"/>
      <c r="K11" s="84"/>
      <c r="L11" s="84" t="s">
        <v>21</v>
      </c>
      <c r="M11" s="84" t="s">
        <v>21</v>
      </c>
      <c r="N11" s="84" t="s">
        <v>21</v>
      </c>
      <c r="O11" s="84" t="s">
        <v>21</v>
      </c>
      <c r="P11" s="84" t="s">
        <v>21</v>
      </c>
      <c r="Q11" s="84" t="s">
        <v>21</v>
      </c>
      <c r="R11" s="84" t="s">
        <v>21</v>
      </c>
      <c r="S11" s="84" t="s">
        <v>21</v>
      </c>
      <c r="T11" s="84" t="s">
        <v>21</v>
      </c>
      <c r="U11" s="84" t="s">
        <v>21</v>
      </c>
      <c r="V11" s="84" t="s">
        <v>21</v>
      </c>
      <c r="W11" s="84" t="s">
        <v>21</v>
      </c>
      <c r="X11" s="84"/>
      <c r="Y11" s="84"/>
      <c r="Z11" s="84" t="s">
        <v>21</v>
      </c>
      <c r="AA11" s="84" t="s">
        <v>21</v>
      </c>
      <c r="AB11" s="84"/>
      <c r="AC11" s="84"/>
      <c r="AD11" s="84" t="s">
        <v>21</v>
      </c>
      <c r="AE11" s="84" t="s">
        <v>21</v>
      </c>
      <c r="AF11" s="85" t="s">
        <v>21</v>
      </c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 t="s">
        <v>21</v>
      </c>
      <c r="E12" s="3"/>
      <c r="F12" s="3"/>
      <c r="G12" s="3"/>
      <c r="H12" s="3" t="s">
        <v>21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21</v>
      </c>
      <c r="AD12" s="3" t="s">
        <v>21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/>
      <c r="J13" s="79" t="s">
        <v>21</v>
      </c>
      <c r="K13" s="79" t="s">
        <v>21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 t="s">
        <v>21</v>
      </c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3.5</v>
      </c>
      <c r="AA14" s="27"/>
      <c r="AB14" s="27"/>
      <c r="AC14" s="27">
        <v>7</v>
      </c>
      <c r="AD14" s="27">
        <v>9</v>
      </c>
      <c r="AE14" s="27">
        <v>4</v>
      </c>
      <c r="AF14" s="27">
        <v>7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 t="s">
        <v>29</v>
      </c>
      <c r="AA15" s="12"/>
      <c r="AB15" s="12"/>
      <c r="AC15" s="12"/>
      <c r="AD15" s="12"/>
      <c r="AE15" s="12" t="s">
        <v>29</v>
      </c>
      <c r="AF15" s="12" t="s">
        <v>29</v>
      </c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7759.5</v>
      </c>
      <c r="C16" s="29">
        <f aca="true" t="shared" si="0" ref="C16:AB16">(((C10+23)/2)*0.3*270*$A14:$IV14)+((20-C9)*0.3*125*C14)-(80+50)*C14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>(((Z10+23)/2)*0.3*270*14:14)+((20-Z9)*0.3*125*Z14)-(80+50)*Z14</f>
        <v>9194.5</v>
      </c>
      <c r="AA16" s="29">
        <f t="shared" si="0"/>
        <v>0</v>
      </c>
      <c r="AB16" s="29">
        <f t="shared" si="0"/>
        <v>0</v>
      </c>
      <c r="AC16" s="29">
        <f>(((AC10+23)/2)*0.3*270*14:14)+((20-AC9)*0.3*125*AC14)-(80+50)*AC14</f>
        <v>20216</v>
      </c>
      <c r="AD16" s="29">
        <f>(((AD10+23)/2)*0.3*270*14:14)+((20-AD9)*0.3*125*AD14)-(80+50)*AD14</f>
        <v>21766.499999999996</v>
      </c>
      <c r="AE16" s="29">
        <f>(((AE10+23)/2)*0.3*270*14:14)+((20-AE9)*0.3*125*AE14)-(80+50)*AE14</f>
        <v>10670</v>
      </c>
      <c r="AF16" s="29">
        <f>(((AF10+23)/2)*0.3*270*14:14)+((20-AF9)*0.3*125*AF14)-(80+50)*AF14</f>
        <v>22767.5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96.99375</v>
      </c>
      <c r="C17" s="78">
        <f aca="true" t="shared" si="1" ref="C17:AB17">C16/80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>Z16/80</f>
        <v>114.93125</v>
      </c>
      <c r="AA17" s="78">
        <f t="shared" si="1"/>
        <v>0</v>
      </c>
      <c r="AB17" s="78">
        <f t="shared" si="1"/>
        <v>0</v>
      </c>
      <c r="AC17" s="78">
        <f>AC16/80</f>
        <v>252.7</v>
      </c>
      <c r="AD17" s="78">
        <f>AD16/80</f>
        <v>272.08124999999995</v>
      </c>
      <c r="AE17" s="78">
        <f>AE16/80</f>
        <v>133.375</v>
      </c>
      <c r="AF17" s="78">
        <f>AF16/80</f>
        <v>284.59375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92374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1154.675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158000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0.7308069620253165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16</v>
      </c>
      <c r="C8" s="30">
        <v>16</v>
      </c>
      <c r="D8" s="30">
        <v>15</v>
      </c>
      <c r="E8" s="30">
        <v>16</v>
      </c>
      <c r="F8" s="30">
        <v>20</v>
      </c>
      <c r="G8" s="30">
        <v>15</v>
      </c>
      <c r="H8" s="30">
        <v>11</v>
      </c>
      <c r="I8" s="30">
        <v>11</v>
      </c>
      <c r="J8" s="30">
        <v>11</v>
      </c>
      <c r="K8" s="30">
        <v>11</v>
      </c>
      <c r="L8" s="30">
        <v>11</v>
      </c>
      <c r="M8" s="30">
        <v>10</v>
      </c>
      <c r="N8" s="30">
        <v>8</v>
      </c>
      <c r="O8" s="30">
        <v>15</v>
      </c>
      <c r="P8" s="30">
        <v>15</v>
      </c>
      <c r="Q8" s="30">
        <v>17</v>
      </c>
      <c r="R8" s="30"/>
      <c r="S8" s="30"/>
      <c r="T8" s="30"/>
      <c r="U8" s="30">
        <v>15</v>
      </c>
      <c r="V8" s="30">
        <v>14</v>
      </c>
      <c r="W8" s="30">
        <v>10</v>
      </c>
      <c r="X8" s="30">
        <v>16</v>
      </c>
      <c r="Y8" s="30">
        <v>16</v>
      </c>
      <c r="Z8" s="30">
        <v>16</v>
      </c>
      <c r="AA8" s="30">
        <v>7</v>
      </c>
      <c r="AB8" s="30">
        <v>10</v>
      </c>
      <c r="AC8" s="30">
        <v>15</v>
      </c>
      <c r="AD8" s="30">
        <v>16</v>
      </c>
      <c r="AE8" s="30">
        <v>20</v>
      </c>
      <c r="AF8" s="30">
        <v>15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21</v>
      </c>
      <c r="C10" s="82">
        <v>21</v>
      </c>
      <c r="D10" s="82">
        <v>21</v>
      </c>
      <c r="E10" s="82">
        <v>22</v>
      </c>
      <c r="F10" s="82">
        <v>20</v>
      </c>
      <c r="G10" s="82">
        <v>20</v>
      </c>
      <c r="H10" s="82">
        <v>20</v>
      </c>
      <c r="I10" s="82">
        <v>20</v>
      </c>
      <c r="J10" s="82">
        <v>20</v>
      </c>
      <c r="K10" s="82">
        <v>17</v>
      </c>
      <c r="L10" s="82">
        <v>18</v>
      </c>
      <c r="M10" s="82">
        <v>16</v>
      </c>
      <c r="N10" s="82">
        <v>17</v>
      </c>
      <c r="O10" s="82">
        <v>21</v>
      </c>
      <c r="P10" s="82">
        <v>21</v>
      </c>
      <c r="Q10" s="82"/>
      <c r="R10" s="82"/>
      <c r="S10" s="82"/>
      <c r="T10" s="82"/>
      <c r="U10" s="82">
        <v>19</v>
      </c>
      <c r="V10" s="82">
        <v>19</v>
      </c>
      <c r="W10" s="82">
        <v>20</v>
      </c>
      <c r="X10" s="82">
        <v>21</v>
      </c>
      <c r="Y10" s="82">
        <v>21</v>
      </c>
      <c r="Z10" s="82">
        <v>21</v>
      </c>
      <c r="AA10" s="82">
        <v>20</v>
      </c>
      <c r="AB10" s="82">
        <v>21</v>
      </c>
      <c r="AC10" s="82">
        <v>21</v>
      </c>
      <c r="AD10" s="82">
        <v>21</v>
      </c>
      <c r="AE10" s="82">
        <v>21</v>
      </c>
      <c r="AF10" s="82">
        <v>21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 t="s">
        <v>28</v>
      </c>
      <c r="E11" s="84" t="s">
        <v>28</v>
      </c>
      <c r="F11" s="84" t="s">
        <v>28</v>
      </c>
      <c r="G11" s="84"/>
      <c r="H11" s="84" t="s">
        <v>28</v>
      </c>
      <c r="I11" s="84" t="s">
        <v>28</v>
      </c>
      <c r="J11" s="84"/>
      <c r="K11" s="84"/>
      <c r="L11" s="84"/>
      <c r="M11" s="84"/>
      <c r="N11" s="84" t="s">
        <v>28</v>
      </c>
      <c r="O11" s="84" t="s">
        <v>28</v>
      </c>
      <c r="P11" s="84" t="s">
        <v>28</v>
      </c>
      <c r="Q11" s="84" t="s">
        <v>28</v>
      </c>
      <c r="R11" s="84" t="s">
        <v>28</v>
      </c>
      <c r="S11" s="84" t="s">
        <v>28</v>
      </c>
      <c r="T11" s="84"/>
      <c r="U11" s="84"/>
      <c r="V11" s="84"/>
      <c r="W11" s="84"/>
      <c r="X11" s="84"/>
      <c r="Y11" s="84" t="s">
        <v>28</v>
      </c>
      <c r="Z11" s="84" t="s">
        <v>28</v>
      </c>
      <c r="AA11" s="84" t="s">
        <v>28</v>
      </c>
      <c r="AB11" s="84" t="s">
        <v>28</v>
      </c>
      <c r="AC11" s="84" t="s">
        <v>28</v>
      </c>
      <c r="AD11" s="84" t="s">
        <v>28</v>
      </c>
      <c r="AE11" s="84" t="s">
        <v>28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28</v>
      </c>
      <c r="C12" s="3" t="s">
        <v>28</v>
      </c>
      <c r="D12" s="3"/>
      <c r="E12" s="3"/>
      <c r="F12" s="3"/>
      <c r="G12" s="3" t="s">
        <v>28</v>
      </c>
      <c r="H12" s="3"/>
      <c r="I12" s="3"/>
      <c r="J12" s="3" t="s">
        <v>28</v>
      </c>
      <c r="K12" s="3" t="s">
        <v>28</v>
      </c>
      <c r="L12" s="3"/>
      <c r="M12" s="3" t="s">
        <v>28</v>
      </c>
      <c r="N12" s="3"/>
      <c r="O12" s="3"/>
      <c r="P12" s="3"/>
      <c r="Q12" s="3"/>
      <c r="R12" s="3"/>
      <c r="S12" s="3"/>
      <c r="T12" s="3" t="s">
        <v>28</v>
      </c>
      <c r="U12" s="3" t="s">
        <v>28</v>
      </c>
      <c r="V12" s="3"/>
      <c r="W12" s="3" t="s">
        <v>28</v>
      </c>
      <c r="X12" s="3" t="s">
        <v>28</v>
      </c>
      <c r="Y12" s="3"/>
      <c r="Z12" s="3"/>
      <c r="AA12" s="3"/>
      <c r="AB12" s="3"/>
      <c r="AC12" s="3"/>
      <c r="AD12" s="3"/>
      <c r="AE12" s="3"/>
      <c r="AF12" s="87" t="s">
        <v>28</v>
      </c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 t="s">
        <v>28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/>
      <c r="E14" s="27"/>
      <c r="F14" s="27"/>
      <c r="G14" s="27"/>
      <c r="H14" s="27">
        <v>3.5</v>
      </c>
      <c r="I14" s="27">
        <v>3</v>
      </c>
      <c r="J14" s="27">
        <v>2.5</v>
      </c>
      <c r="K14" s="27"/>
      <c r="L14" s="27">
        <v>3.5</v>
      </c>
      <c r="M14" s="27">
        <v>8.5</v>
      </c>
      <c r="N14" s="27">
        <v>11</v>
      </c>
      <c r="O14" s="27">
        <v>5</v>
      </c>
      <c r="P14" s="27"/>
      <c r="Q14" s="27"/>
      <c r="R14" s="27"/>
      <c r="S14" s="27"/>
      <c r="T14" s="27"/>
      <c r="U14" s="27">
        <v>4.5</v>
      </c>
      <c r="V14" s="27">
        <v>9</v>
      </c>
      <c r="W14" s="27">
        <v>8.5</v>
      </c>
      <c r="X14" s="27">
        <v>5</v>
      </c>
      <c r="Y14" s="27"/>
      <c r="Z14" s="27"/>
      <c r="AA14" s="27">
        <v>5</v>
      </c>
      <c r="AB14" s="27">
        <v>4</v>
      </c>
      <c r="AC14" s="27"/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 t="s">
        <v>29</v>
      </c>
      <c r="I15" s="12" t="s">
        <v>29</v>
      </c>
      <c r="J15" s="12" t="s">
        <v>29</v>
      </c>
      <c r="K15" s="12"/>
      <c r="L15" s="12" t="s">
        <v>29</v>
      </c>
      <c r="M15" s="12"/>
      <c r="N15" s="12"/>
      <c r="O15" s="12" t="s">
        <v>29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0</v>
      </c>
      <c r="C16" s="29">
        <f aca="true" t="shared" si="0" ref="C16:AF16">(((C10+23)/2)*0.3*270*$A14:$IV14)+((20-C9)*0.3*125*C14)-(80+50)*C14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>(((H10+23)/2)*0.3*270*14:14)+((20-H9)*0.3*125*H14)-(80+50)*H14</f>
        <v>8265.25</v>
      </c>
      <c r="I16" s="29">
        <f>(((I10+23)/2)*0.3*270*14:14)+((20-I9)*0.3*125*I14)-(80+50)*I14</f>
        <v>7084.5</v>
      </c>
      <c r="J16" s="29">
        <f>(((J10+23)/2)*0.3*270*14:14)+((20-J9)*0.3*125*J14)-(80+50)*J14</f>
        <v>5903.75</v>
      </c>
      <c r="K16" s="29">
        <f t="shared" si="0"/>
        <v>0</v>
      </c>
      <c r="L16" s="29">
        <f>(((L10+23)/2)*0.3*270*14:14)+((20-L9)*0.3*125*L14)-(80+50)*L14</f>
        <v>7981.75</v>
      </c>
      <c r="M16" s="29">
        <f>(((M10+23)/2)*0.3*270*14:14)+((20-M9)*0.3*125*M14)-(80+50)*M14</f>
        <v>18695.75</v>
      </c>
      <c r="N16" s="29">
        <f>(((N10+23)/2)*0.3*270*14:14)+((20-N9)*0.3*125*N14)-(80+50)*N14</f>
        <v>24640</v>
      </c>
      <c r="O16" s="29">
        <f>(((O10+23)/2)*0.3*270*14:14)+((20-O9)*0.3*125*O14)-(80+50)*O14</f>
        <v>12010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>(((U10+23)/2)*0.3*270*14:14)+((20-U9)*0.3*125*U14)-(80+50)*U14</f>
        <v>10444.5</v>
      </c>
      <c r="V16" s="29">
        <f>(((V10+23)/2)*0.3*270*14:14)+((20-V9)*0.3*125*V14)-(80+50)*V14</f>
        <v>20889</v>
      </c>
      <c r="W16" s="29">
        <f>(((W10+23)/2)*0.3*270*14:14)+((20-W9)*0.3*125*W14)-(80+50)*W14</f>
        <v>20072.75</v>
      </c>
      <c r="X16" s="29">
        <f>(((X10+23)/2)*0.3*270*14:14)+((20-X9)*0.3*125*X14)-(80+50)*X14</f>
        <v>12010</v>
      </c>
      <c r="Y16" s="29">
        <f t="shared" si="0"/>
        <v>0</v>
      </c>
      <c r="Z16" s="29">
        <f t="shared" si="0"/>
        <v>0</v>
      </c>
      <c r="AA16" s="29">
        <f>(((AA10+23)/2)*0.3*270*14:14)+((20-AA9)*0.3*125*AA14)-(80+50)*AA14</f>
        <v>11807.5</v>
      </c>
      <c r="AB16" s="29">
        <f>(((AB10+23)/2)*0.3*270*14:14)+((20-AB9)*0.3*125*AB14)-(80+50)*AB14</f>
        <v>9608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0</v>
      </c>
      <c r="C17" s="78">
        <f aca="true" t="shared" si="1" ref="C17:AF17">C16/80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>H16/80</f>
        <v>103.315625</v>
      </c>
      <c r="I17" s="78">
        <f>I16/80</f>
        <v>88.55625</v>
      </c>
      <c r="J17" s="78">
        <f>J16/80</f>
        <v>73.796875</v>
      </c>
      <c r="K17" s="78">
        <f t="shared" si="1"/>
        <v>0</v>
      </c>
      <c r="L17" s="78">
        <f>L16/80</f>
        <v>99.771875</v>
      </c>
      <c r="M17" s="78">
        <f>M16/80</f>
        <v>233.696875</v>
      </c>
      <c r="N17" s="78">
        <f>N16/80</f>
        <v>308</v>
      </c>
      <c r="O17" s="78">
        <f>O16/80</f>
        <v>150.125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>U16/80</f>
        <v>130.55625</v>
      </c>
      <c r="V17" s="78">
        <f>V16/80</f>
        <v>261.1125</v>
      </c>
      <c r="W17" s="78">
        <f>W16/80</f>
        <v>250.909375</v>
      </c>
      <c r="X17" s="78">
        <f>X16/80</f>
        <v>150.125</v>
      </c>
      <c r="Y17" s="78">
        <f t="shared" si="1"/>
        <v>0</v>
      </c>
      <c r="Z17" s="78">
        <f t="shared" si="1"/>
        <v>0</v>
      </c>
      <c r="AA17" s="78">
        <f>AA16/80</f>
        <v>147.59375</v>
      </c>
      <c r="AB17" s="78">
        <f>AB16/80</f>
        <v>120.1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169412.75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2117.659375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165000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1.2834299242424245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11</v>
      </c>
      <c r="C8" s="30">
        <v>15</v>
      </c>
      <c r="D8" s="30">
        <v>11</v>
      </c>
      <c r="E8" s="30">
        <v>11</v>
      </c>
      <c r="F8" s="30">
        <v>11</v>
      </c>
      <c r="G8" s="30">
        <v>16</v>
      </c>
      <c r="H8" s="30">
        <v>16</v>
      </c>
      <c r="I8" s="30">
        <v>20</v>
      </c>
      <c r="J8" s="30">
        <v>19</v>
      </c>
      <c r="K8" s="30">
        <v>19</v>
      </c>
      <c r="L8" s="30">
        <v>11</v>
      </c>
      <c r="M8" s="30">
        <v>12</v>
      </c>
      <c r="N8" s="30">
        <v>11</v>
      </c>
      <c r="O8" s="30">
        <v>11</v>
      </c>
      <c r="P8" s="30">
        <v>11</v>
      </c>
      <c r="Q8" s="30">
        <v>11</v>
      </c>
      <c r="R8" s="30">
        <v>15</v>
      </c>
      <c r="S8" s="30">
        <v>10</v>
      </c>
      <c r="T8" s="30">
        <v>18</v>
      </c>
      <c r="U8" s="30">
        <v>20</v>
      </c>
      <c r="V8" s="30">
        <v>20</v>
      </c>
      <c r="W8" s="30">
        <v>18</v>
      </c>
      <c r="X8" s="30">
        <v>16</v>
      </c>
      <c r="Y8" s="30">
        <v>11</v>
      </c>
      <c r="Z8" s="30">
        <v>14</v>
      </c>
      <c r="AA8" s="30">
        <v>11</v>
      </c>
      <c r="AB8" s="30">
        <v>11</v>
      </c>
      <c r="AC8" s="30">
        <v>19</v>
      </c>
      <c r="AD8" s="30">
        <v>18</v>
      </c>
      <c r="AE8" s="30">
        <v>19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20</v>
      </c>
      <c r="C9" s="28">
        <v>15</v>
      </c>
      <c r="D9" s="28">
        <v>15</v>
      </c>
      <c r="E9" s="28">
        <v>21</v>
      </c>
      <c r="F9" s="28">
        <v>22</v>
      </c>
      <c r="G9" s="28">
        <v>22</v>
      </c>
      <c r="H9" s="28">
        <v>22</v>
      </c>
      <c r="I9" s="28">
        <v>22</v>
      </c>
      <c r="J9" s="28">
        <v>22</v>
      </c>
      <c r="K9" s="28">
        <v>20</v>
      </c>
      <c r="L9" s="28">
        <v>18</v>
      </c>
      <c r="M9" s="28">
        <v>15</v>
      </c>
      <c r="N9" s="28">
        <v>11</v>
      </c>
      <c r="O9" s="28">
        <v>15</v>
      </c>
      <c r="P9" s="28">
        <v>20</v>
      </c>
      <c r="Q9" s="28">
        <v>21</v>
      </c>
      <c r="R9" s="28">
        <v>19</v>
      </c>
      <c r="S9" s="28">
        <v>21</v>
      </c>
      <c r="T9" s="28">
        <v>21</v>
      </c>
      <c r="U9" s="28">
        <v>21</v>
      </c>
      <c r="V9" s="28">
        <v>21</v>
      </c>
      <c r="W9" s="28">
        <v>21</v>
      </c>
      <c r="X9" s="28">
        <v>20</v>
      </c>
      <c r="Y9" s="28">
        <v>20</v>
      </c>
      <c r="Z9" s="28">
        <v>20</v>
      </c>
      <c r="AA9" s="28">
        <v>21</v>
      </c>
      <c r="AB9" s="28">
        <v>21</v>
      </c>
      <c r="AC9" s="28">
        <v>21</v>
      </c>
      <c r="AD9" s="28">
        <v>21</v>
      </c>
      <c r="AE9" s="28">
        <v>21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49</v>
      </c>
      <c r="C10" s="82">
        <v>33</v>
      </c>
      <c r="D10" s="82">
        <v>30</v>
      </c>
      <c r="E10" s="82">
        <v>45</v>
      </c>
      <c r="F10" s="82"/>
      <c r="G10" s="82"/>
      <c r="H10" s="82"/>
      <c r="I10" s="82"/>
      <c r="J10" s="82"/>
      <c r="K10" s="82"/>
      <c r="L10" s="82">
        <v>40</v>
      </c>
      <c r="M10" s="82">
        <v>33</v>
      </c>
      <c r="N10" s="82"/>
      <c r="O10" s="82"/>
      <c r="P10" s="82">
        <v>37</v>
      </c>
      <c r="Q10" s="82">
        <v>49</v>
      </c>
      <c r="R10" s="82">
        <v>30</v>
      </c>
      <c r="S10" s="82">
        <v>49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28</v>
      </c>
      <c r="F11" s="84" t="s">
        <v>28</v>
      </c>
      <c r="G11" s="84" t="s">
        <v>28</v>
      </c>
      <c r="H11" s="84" t="s">
        <v>28</v>
      </c>
      <c r="I11" s="84"/>
      <c r="J11" s="84" t="s">
        <v>28</v>
      </c>
      <c r="K11" s="84"/>
      <c r="L11" s="84"/>
      <c r="M11" s="84"/>
      <c r="N11" s="84"/>
      <c r="O11" s="84"/>
      <c r="P11" s="84"/>
      <c r="Q11" s="84"/>
      <c r="R11" s="84"/>
      <c r="S11" s="84" t="s">
        <v>28</v>
      </c>
      <c r="T11" s="84" t="s">
        <v>28</v>
      </c>
      <c r="U11" s="84" t="s">
        <v>28</v>
      </c>
      <c r="V11" s="84"/>
      <c r="W11" s="84" t="s">
        <v>28</v>
      </c>
      <c r="X11" s="84" t="s">
        <v>28</v>
      </c>
      <c r="Y11" s="84" t="s">
        <v>28</v>
      </c>
      <c r="Z11" s="84" t="s">
        <v>28</v>
      </c>
      <c r="AA11" s="84" t="s">
        <v>28</v>
      </c>
      <c r="AB11" s="84" t="s">
        <v>28</v>
      </c>
      <c r="AC11" s="84" t="s">
        <v>28</v>
      </c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28</v>
      </c>
      <c r="C12" s="3" t="s">
        <v>28</v>
      </c>
      <c r="D12" s="3" t="s">
        <v>28</v>
      </c>
      <c r="E12" s="3"/>
      <c r="F12" s="3"/>
      <c r="G12" s="3"/>
      <c r="H12" s="3"/>
      <c r="I12" s="3" t="s">
        <v>28</v>
      </c>
      <c r="J12" s="3"/>
      <c r="K12" s="3"/>
      <c r="L12" s="3"/>
      <c r="M12" s="3"/>
      <c r="N12" s="3"/>
      <c r="O12" s="3"/>
      <c r="P12" s="3"/>
      <c r="Q12" s="3" t="s">
        <v>28</v>
      </c>
      <c r="R12" s="3" t="s">
        <v>28</v>
      </c>
      <c r="S12" s="3"/>
      <c r="T12" s="3"/>
      <c r="U12" s="3"/>
      <c r="V12" s="3" t="s">
        <v>28</v>
      </c>
      <c r="W12" s="3"/>
      <c r="X12" s="3" t="s">
        <v>28</v>
      </c>
      <c r="Y12" s="3"/>
      <c r="Z12" s="3"/>
      <c r="AA12" s="3"/>
      <c r="AB12" s="3"/>
      <c r="AC12" s="3"/>
      <c r="AD12" s="3"/>
      <c r="AE12" s="3" t="s">
        <v>28</v>
      </c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 t="s">
        <v>28</v>
      </c>
      <c r="L13" s="79" t="s">
        <v>28</v>
      </c>
      <c r="M13" s="79" t="s">
        <v>28</v>
      </c>
      <c r="N13" s="79" t="s">
        <v>28</v>
      </c>
      <c r="O13" s="79" t="s">
        <v>28</v>
      </c>
      <c r="P13" s="79" t="s">
        <v>28</v>
      </c>
      <c r="Q13" s="79"/>
      <c r="R13" s="79"/>
      <c r="S13" s="79"/>
      <c r="T13" s="79"/>
      <c r="U13" s="79" t="s">
        <v>28</v>
      </c>
      <c r="V13" s="79" t="s">
        <v>28</v>
      </c>
      <c r="W13" s="79"/>
      <c r="X13" s="79"/>
      <c r="Y13" s="79"/>
      <c r="Z13" s="79"/>
      <c r="AA13" s="79"/>
      <c r="AB13" s="79"/>
      <c r="AC13" s="79"/>
      <c r="AD13" s="79" t="s">
        <v>28</v>
      </c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8.5</v>
      </c>
      <c r="C14" s="27">
        <v>5.5</v>
      </c>
      <c r="D14" s="27">
        <v>5</v>
      </c>
      <c r="E14" s="27">
        <v>11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4</v>
      </c>
      <c r="M14" s="27">
        <v>3</v>
      </c>
      <c r="N14" s="27">
        <v>0</v>
      </c>
      <c r="O14" s="27">
        <v>0</v>
      </c>
      <c r="P14" s="27">
        <v>7.5</v>
      </c>
      <c r="Q14" s="27">
        <v>7.5</v>
      </c>
      <c r="R14" s="27">
        <v>8</v>
      </c>
      <c r="S14" s="27">
        <v>2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23680.999999999996</v>
      </c>
      <c r="C16" s="29">
        <f>(((C10+23)/2)*0.3*270*14:14)+((20-C9)*0.3*125*C14)-(80+50)*C14</f>
        <v>12790.25</v>
      </c>
      <c r="D16" s="29">
        <f>(((D10+23)/2)*0.3*270*14:14)+((20-D9)*0.3*125*D14)-(80+50)*D14</f>
        <v>11020</v>
      </c>
      <c r="E16" s="29">
        <f>(((E10+23)/2)*0.3*270*14:14)+((20-E9)*0.3*125*E14)-(80+50)*E14</f>
        <v>28451.5</v>
      </c>
      <c r="F16" s="29">
        <f aca="true" t="shared" si="0" ref="F16:AF16">(((F10+23)/2)*0.3*270*$A14:$IV14)+((20-F9)*0.3*125*F14)-(80+50)*F14</f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>(((L10+23)/2)*0.3*270*14:14)+((20-L9)*0.3*125*L14)-(80+50)*L14</f>
        <v>9986</v>
      </c>
      <c r="M16" s="29">
        <f>(((M10+23)/2)*0.3*270*14:14)+((20-M9)*0.3*125*M14)-(80+50)*M14</f>
        <v>6976.5</v>
      </c>
      <c r="N16" s="29">
        <f t="shared" si="0"/>
        <v>0</v>
      </c>
      <c r="O16" s="29">
        <f t="shared" si="0"/>
        <v>0</v>
      </c>
      <c r="P16" s="29">
        <f>(((P10+23)/2)*0.3*270*14:14)+((20-P9)*0.3*125*P14)-(80+50)*P14</f>
        <v>17250</v>
      </c>
      <c r="Q16" s="29">
        <f>(((Q10+23)/2)*0.3*270*14:14)+((20-Q9)*0.3*125*Q14)-(80+50)*Q14</f>
        <v>20613.749999999996</v>
      </c>
      <c r="R16" s="29">
        <f>(((R10+23)/2)*0.3*270*14:14)+((20-R9)*0.3*125*R14)-(80+50)*R14</f>
        <v>16432</v>
      </c>
      <c r="S16" s="29">
        <f>(((S10+23)/2)*0.3*270*14:14)+((20-S9)*0.3*125*S14)-(80+50)*S14</f>
        <v>5496.999999999999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>(((AE10+23)/2)*0.3*270*14:14)+((20-AE9)*0.3*125*AE14)-(80+50)*AE14</f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296.01249999999993</v>
      </c>
      <c r="C17" s="78">
        <f>C16/80</f>
        <v>159.878125</v>
      </c>
      <c r="D17" s="78">
        <f>D16/80</f>
        <v>137.75</v>
      </c>
      <c r="E17" s="78">
        <f>E16/80</f>
        <v>355.64375</v>
      </c>
      <c r="F17" s="78">
        <f aca="true" t="shared" si="1" ref="F17:AF17">F16/80</f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>L16/80</f>
        <v>124.825</v>
      </c>
      <c r="M17" s="78">
        <f>M16/80</f>
        <v>87.20625</v>
      </c>
      <c r="N17" s="78">
        <f t="shared" si="1"/>
        <v>0</v>
      </c>
      <c r="O17" s="78">
        <f t="shared" si="1"/>
        <v>0</v>
      </c>
      <c r="P17" s="78">
        <f>P16/80</f>
        <v>215.625</v>
      </c>
      <c r="Q17" s="78">
        <f>Q16/80</f>
        <v>257.67187499999994</v>
      </c>
      <c r="R17" s="78">
        <f>R16/80</f>
        <v>205.4</v>
      </c>
      <c r="S17" s="78">
        <f>S16/80</f>
        <v>68.71249999999999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152698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1908.725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156000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1.2235416666666667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32"/>
      <c r="AC28" s="32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3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11</v>
      </c>
      <c r="C8" s="30">
        <v>11</v>
      </c>
      <c r="D8" s="30">
        <v>10</v>
      </c>
      <c r="E8" s="30">
        <v>10</v>
      </c>
      <c r="F8" s="30">
        <v>11</v>
      </c>
      <c r="G8" s="30">
        <v>10</v>
      </c>
      <c r="H8" s="30">
        <v>10</v>
      </c>
      <c r="I8" s="30">
        <v>10</v>
      </c>
      <c r="J8" s="30">
        <v>6</v>
      </c>
      <c r="K8" s="30">
        <v>11</v>
      </c>
      <c r="L8" s="30">
        <v>13</v>
      </c>
      <c r="M8" s="30">
        <v>10</v>
      </c>
      <c r="N8" s="30">
        <v>11</v>
      </c>
      <c r="O8" s="30">
        <v>11</v>
      </c>
      <c r="P8" s="30">
        <v>11</v>
      </c>
      <c r="Q8" s="30">
        <v>8</v>
      </c>
      <c r="R8" s="30">
        <v>11</v>
      </c>
      <c r="S8" s="30">
        <v>15</v>
      </c>
      <c r="T8" s="30">
        <v>11</v>
      </c>
      <c r="U8" s="30">
        <v>10</v>
      </c>
      <c r="V8" s="30">
        <v>11</v>
      </c>
      <c r="W8" s="30">
        <v>10</v>
      </c>
      <c r="X8" s="30">
        <v>12</v>
      </c>
      <c r="Y8" s="30">
        <v>17</v>
      </c>
      <c r="Z8" s="30">
        <v>18</v>
      </c>
      <c r="AA8" s="30">
        <v>18</v>
      </c>
      <c r="AB8" s="30">
        <v>11</v>
      </c>
      <c r="AC8" s="30">
        <v>11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15</v>
      </c>
      <c r="C9" s="28"/>
      <c r="D9" s="28">
        <v>20</v>
      </c>
      <c r="E9" s="28">
        <v>20</v>
      </c>
      <c r="F9" s="28">
        <v>20</v>
      </c>
      <c r="G9" s="28">
        <v>20</v>
      </c>
      <c r="H9" s="28">
        <v>15</v>
      </c>
      <c r="I9" s="28">
        <v>16</v>
      </c>
      <c r="J9" s="28">
        <v>20</v>
      </c>
      <c r="K9" s="28">
        <v>17</v>
      </c>
      <c r="L9" s="28">
        <v>20</v>
      </c>
      <c r="M9" s="28">
        <v>20</v>
      </c>
      <c r="N9" s="28">
        <v>20</v>
      </c>
      <c r="O9" s="28">
        <v>18</v>
      </c>
      <c r="P9" s="28">
        <v>17</v>
      </c>
      <c r="Q9" s="28">
        <v>18</v>
      </c>
      <c r="R9" s="28">
        <v>21</v>
      </c>
      <c r="S9" s="28">
        <v>15</v>
      </c>
      <c r="T9" s="28">
        <v>15</v>
      </c>
      <c r="U9" s="28">
        <v>11</v>
      </c>
      <c r="V9" s="28">
        <v>18</v>
      </c>
      <c r="W9" s="28">
        <v>19</v>
      </c>
      <c r="X9" s="28">
        <v>20</v>
      </c>
      <c r="Y9" s="28">
        <v>22</v>
      </c>
      <c r="Z9" s="28">
        <v>22</v>
      </c>
      <c r="AA9" s="28">
        <v>18</v>
      </c>
      <c r="AB9" s="28">
        <v>11</v>
      </c>
      <c r="AC9" s="28">
        <v>17</v>
      </c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40</v>
      </c>
      <c r="C10" s="82"/>
      <c r="D10" s="82">
        <v>40</v>
      </c>
      <c r="E10" s="82">
        <v>41</v>
      </c>
      <c r="F10" s="82">
        <v>46</v>
      </c>
      <c r="G10" s="82">
        <v>43</v>
      </c>
      <c r="H10" s="82">
        <v>37</v>
      </c>
      <c r="I10" s="82">
        <v>30</v>
      </c>
      <c r="J10" s="82">
        <v>49</v>
      </c>
      <c r="K10" s="82">
        <v>41</v>
      </c>
      <c r="L10" s="82">
        <v>40</v>
      </c>
      <c r="M10" s="82">
        <v>49</v>
      </c>
      <c r="N10" s="82">
        <v>46</v>
      </c>
      <c r="O10" s="82">
        <v>43</v>
      </c>
      <c r="P10" s="82">
        <v>39</v>
      </c>
      <c r="Q10" s="82">
        <v>49</v>
      </c>
      <c r="R10" s="82">
        <v>40</v>
      </c>
      <c r="S10" s="82">
        <v>33</v>
      </c>
      <c r="T10" s="82">
        <v>27</v>
      </c>
      <c r="U10" s="82"/>
      <c r="V10" s="82">
        <v>46</v>
      </c>
      <c r="W10" s="82">
        <v>49</v>
      </c>
      <c r="X10" s="82">
        <v>49</v>
      </c>
      <c r="Y10" s="82"/>
      <c r="Z10" s="82"/>
      <c r="AA10" s="82"/>
      <c r="AB10" s="82">
        <v>43</v>
      </c>
      <c r="AC10" s="82">
        <v>45</v>
      </c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28</v>
      </c>
      <c r="F11" s="84" t="s">
        <v>28</v>
      </c>
      <c r="G11" s="84" t="s">
        <v>28</v>
      </c>
      <c r="H11" s="84"/>
      <c r="I11" s="84"/>
      <c r="J11" s="84" t="s">
        <v>28</v>
      </c>
      <c r="K11" s="84"/>
      <c r="L11" s="84"/>
      <c r="M11" s="84" t="s">
        <v>28</v>
      </c>
      <c r="N11" s="84" t="s">
        <v>28</v>
      </c>
      <c r="O11" s="84"/>
      <c r="P11" s="84"/>
      <c r="Q11" s="84" t="s">
        <v>28</v>
      </c>
      <c r="R11" s="84"/>
      <c r="S11" s="84"/>
      <c r="T11" s="84"/>
      <c r="U11" s="84"/>
      <c r="V11" s="84" t="s">
        <v>28</v>
      </c>
      <c r="W11" s="84" t="s">
        <v>28</v>
      </c>
      <c r="X11" s="84"/>
      <c r="Y11" s="84"/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28</v>
      </c>
      <c r="C12" s="3"/>
      <c r="D12" s="3" t="s">
        <v>28</v>
      </c>
      <c r="E12" s="3"/>
      <c r="F12" s="3"/>
      <c r="G12" s="3"/>
      <c r="H12" s="3" t="s">
        <v>28</v>
      </c>
      <c r="I12" s="3" t="s">
        <v>28</v>
      </c>
      <c r="J12" s="3"/>
      <c r="K12" s="3" t="s">
        <v>28</v>
      </c>
      <c r="L12" s="3" t="s">
        <v>28</v>
      </c>
      <c r="M12" s="3"/>
      <c r="N12" s="3"/>
      <c r="O12" s="3" t="s">
        <v>28</v>
      </c>
      <c r="P12" s="3"/>
      <c r="Q12" s="3" t="s">
        <v>28</v>
      </c>
      <c r="R12" s="3" t="s">
        <v>28</v>
      </c>
      <c r="S12" s="3"/>
      <c r="T12" s="3"/>
      <c r="U12" s="3"/>
      <c r="V12" s="3" t="s">
        <v>28</v>
      </c>
      <c r="W12" s="3"/>
      <c r="X12" s="3" t="s">
        <v>28</v>
      </c>
      <c r="Y12" s="3" t="s">
        <v>28</v>
      </c>
      <c r="Z12" s="3" t="s">
        <v>28</v>
      </c>
      <c r="AA12" s="3"/>
      <c r="AB12" s="3"/>
      <c r="AC12" s="3" t="s">
        <v>28</v>
      </c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 t="s">
        <v>28</v>
      </c>
      <c r="D13" s="79"/>
      <c r="E13" s="79"/>
      <c r="F13" s="79"/>
      <c r="G13" s="79"/>
      <c r="H13" s="79"/>
      <c r="I13" s="79" t="s">
        <v>28</v>
      </c>
      <c r="J13" s="79"/>
      <c r="K13" s="79"/>
      <c r="L13" s="79" t="s">
        <v>28</v>
      </c>
      <c r="M13" s="79"/>
      <c r="N13" s="79"/>
      <c r="O13" s="79" t="s">
        <v>28</v>
      </c>
      <c r="P13" s="79" t="s">
        <v>28</v>
      </c>
      <c r="Q13" s="79"/>
      <c r="R13" s="79"/>
      <c r="S13" s="79" t="s">
        <v>28</v>
      </c>
      <c r="T13" s="79" t="s">
        <v>28</v>
      </c>
      <c r="U13" s="79"/>
      <c r="V13" s="79"/>
      <c r="W13" s="79"/>
      <c r="X13" s="79"/>
      <c r="Y13" s="79"/>
      <c r="Z13" s="79"/>
      <c r="AA13" s="79" t="s">
        <v>28</v>
      </c>
      <c r="AB13" s="79"/>
      <c r="AC13" s="79" t="s">
        <v>28</v>
      </c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8</v>
      </c>
      <c r="C14" s="27">
        <v>0</v>
      </c>
      <c r="D14" s="27">
        <v>9</v>
      </c>
      <c r="E14" s="27">
        <v>9</v>
      </c>
      <c r="F14" s="27">
        <v>9.5</v>
      </c>
      <c r="G14" s="27">
        <v>9</v>
      </c>
      <c r="H14" s="27">
        <v>8</v>
      </c>
      <c r="I14" s="27">
        <v>3</v>
      </c>
      <c r="J14" s="27">
        <v>10</v>
      </c>
      <c r="K14" s="27">
        <v>8.5</v>
      </c>
      <c r="L14" s="27">
        <v>6.5</v>
      </c>
      <c r="M14" s="27">
        <v>11</v>
      </c>
      <c r="N14" s="27">
        <v>11</v>
      </c>
      <c r="O14" s="27">
        <v>11</v>
      </c>
      <c r="P14" s="27">
        <v>7.5</v>
      </c>
      <c r="Q14" s="27">
        <v>10</v>
      </c>
      <c r="R14" s="27">
        <v>10</v>
      </c>
      <c r="S14" s="27">
        <v>5.5</v>
      </c>
      <c r="T14" s="27">
        <v>2</v>
      </c>
      <c r="U14" s="27">
        <v>0</v>
      </c>
      <c r="V14" s="27">
        <v>8.5</v>
      </c>
      <c r="W14" s="27">
        <v>9</v>
      </c>
      <c r="X14" s="27">
        <v>9</v>
      </c>
      <c r="Y14" s="27">
        <v>0</v>
      </c>
      <c r="Z14" s="27">
        <v>0</v>
      </c>
      <c r="AA14" s="27">
        <v>0</v>
      </c>
      <c r="AB14" s="27">
        <v>5.5</v>
      </c>
      <c r="AC14" s="27">
        <v>6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(((B10+23)/2)*0.3*270*$A14:$IV14)+((20-B9)*0.3*125*B14)-(80+50)*B14</f>
        <v>20872</v>
      </c>
      <c r="C16" s="29">
        <f t="shared" si="0"/>
        <v>0</v>
      </c>
      <c r="D16" s="29">
        <f t="shared" si="0"/>
        <v>21793.5</v>
      </c>
      <c r="E16" s="29">
        <f t="shared" si="0"/>
        <v>22158</v>
      </c>
      <c r="F16" s="29">
        <f t="shared" si="0"/>
        <v>25312.75</v>
      </c>
      <c r="G16" s="29">
        <f t="shared" si="0"/>
        <v>22887</v>
      </c>
      <c r="H16" s="29">
        <f t="shared" si="0"/>
        <v>19900</v>
      </c>
      <c r="I16" s="29">
        <f t="shared" si="0"/>
        <v>6499.5</v>
      </c>
      <c r="J16" s="29">
        <f t="shared" si="0"/>
        <v>27859.999999999996</v>
      </c>
      <c r="K16" s="29">
        <f t="shared" si="0"/>
        <v>21883.25</v>
      </c>
      <c r="L16" s="29">
        <f t="shared" si="0"/>
        <v>15739.75</v>
      </c>
      <c r="M16" s="29">
        <f t="shared" si="0"/>
        <v>30645.999999999996</v>
      </c>
      <c r="N16" s="29">
        <f t="shared" si="0"/>
        <v>29309.5</v>
      </c>
      <c r="O16" s="29">
        <f t="shared" si="0"/>
        <v>28798</v>
      </c>
      <c r="P16" s="29">
        <f t="shared" si="0"/>
        <v>18701.249999999996</v>
      </c>
      <c r="Q16" s="29">
        <f t="shared" si="0"/>
        <v>28609.999999999996</v>
      </c>
      <c r="R16" s="29">
        <f t="shared" si="0"/>
        <v>23840</v>
      </c>
      <c r="S16" s="29">
        <f t="shared" si="0"/>
        <v>12790.25</v>
      </c>
      <c r="T16" s="29">
        <f t="shared" si="0"/>
        <v>4165</v>
      </c>
      <c r="U16" s="29">
        <f t="shared" si="0"/>
        <v>0</v>
      </c>
      <c r="V16" s="29">
        <f t="shared" si="0"/>
        <v>23285.75</v>
      </c>
      <c r="W16" s="29">
        <f t="shared" si="0"/>
        <v>25411.499999999996</v>
      </c>
      <c r="X16" s="29">
        <f t="shared" si="0"/>
        <v>25073.999999999996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15842.75</v>
      </c>
      <c r="AC16" s="29">
        <f t="shared" si="0"/>
        <v>16419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260.9</v>
      </c>
      <c r="C17" s="78">
        <f aca="true" t="shared" si="1" ref="C17:AD17">C16/80</f>
        <v>0</v>
      </c>
      <c r="D17" s="78">
        <f t="shared" si="1"/>
        <v>272.41875</v>
      </c>
      <c r="E17" s="78">
        <f t="shared" si="1"/>
        <v>276.975</v>
      </c>
      <c r="F17" s="78">
        <f t="shared" si="1"/>
        <v>316.409375</v>
      </c>
      <c r="G17" s="78">
        <f t="shared" si="1"/>
        <v>286.0875</v>
      </c>
      <c r="H17" s="78">
        <f t="shared" si="1"/>
        <v>248.75</v>
      </c>
      <c r="I17" s="78">
        <f t="shared" si="1"/>
        <v>81.24375</v>
      </c>
      <c r="J17" s="78">
        <f t="shared" si="1"/>
        <v>348.24999999999994</v>
      </c>
      <c r="K17" s="78">
        <f t="shared" si="1"/>
        <v>273.540625</v>
      </c>
      <c r="L17" s="78">
        <f t="shared" si="1"/>
        <v>196.746875</v>
      </c>
      <c r="M17" s="78">
        <f t="shared" si="1"/>
        <v>383.07499999999993</v>
      </c>
      <c r="N17" s="78">
        <f t="shared" si="1"/>
        <v>366.36875</v>
      </c>
      <c r="O17" s="78">
        <f t="shared" si="1"/>
        <v>359.975</v>
      </c>
      <c r="P17" s="78">
        <f t="shared" si="1"/>
        <v>233.76562499999994</v>
      </c>
      <c r="Q17" s="78">
        <f t="shared" si="1"/>
        <v>357.62499999999994</v>
      </c>
      <c r="R17" s="78">
        <f>R16/80</f>
        <v>298</v>
      </c>
      <c r="S17" s="78">
        <f>S16/80</f>
        <v>159.878125</v>
      </c>
      <c r="T17" s="78">
        <f>T16/80</f>
        <v>52.0625</v>
      </c>
      <c r="U17" s="78">
        <f t="shared" si="1"/>
        <v>0</v>
      </c>
      <c r="V17" s="78">
        <f>V16/80</f>
        <v>291.071875</v>
      </c>
      <c r="W17" s="78">
        <f>W16/80</f>
        <v>317.64374999999995</v>
      </c>
      <c r="X17" s="78">
        <f>X16/80</f>
        <v>313.42499999999995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>AB16/80</f>
        <v>198.034375</v>
      </c>
      <c r="AC17" s="78">
        <f>AC16/80</f>
        <v>205.2375</v>
      </c>
      <c r="AD17" s="78">
        <f t="shared" si="1"/>
        <v>0</v>
      </c>
      <c r="AE17" s="78">
        <f>AE16/80</f>
        <v>0</v>
      </c>
      <c r="AF17" s="78">
        <f>AF16/80</f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487798.75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6097.484375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3.9338608870967744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1">
      <selection activeCell="D16" sqref="D1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3.75" customHeight="1">
      <c r="A2" s="35" t="s">
        <v>17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10</v>
      </c>
      <c r="C8" s="30">
        <v>0</v>
      </c>
      <c r="D8" s="30">
        <v>2</v>
      </c>
      <c r="E8" s="30">
        <v>5</v>
      </c>
      <c r="F8" s="30">
        <v>6</v>
      </c>
      <c r="G8" s="30">
        <v>10</v>
      </c>
      <c r="H8" s="30">
        <v>11</v>
      </c>
      <c r="I8" s="30">
        <v>10</v>
      </c>
      <c r="J8" s="30">
        <v>10</v>
      </c>
      <c r="K8" s="30">
        <v>10</v>
      </c>
      <c r="L8" s="30">
        <v>6</v>
      </c>
      <c r="M8" s="30">
        <v>6</v>
      </c>
      <c r="N8" s="30">
        <v>2</v>
      </c>
      <c r="O8" s="30">
        <v>8</v>
      </c>
      <c r="P8" s="30">
        <v>3</v>
      </c>
      <c r="Q8" s="30">
        <v>6</v>
      </c>
      <c r="R8" s="30">
        <v>5</v>
      </c>
      <c r="S8" s="30">
        <v>8</v>
      </c>
      <c r="T8" s="30">
        <v>8</v>
      </c>
      <c r="U8" s="30">
        <v>10</v>
      </c>
      <c r="V8" s="30">
        <v>11</v>
      </c>
      <c r="W8" s="30">
        <v>11</v>
      </c>
      <c r="X8" s="30">
        <v>10</v>
      </c>
      <c r="Y8" s="30">
        <v>8</v>
      </c>
      <c r="Z8" s="30"/>
      <c r="AA8" s="30">
        <v>8</v>
      </c>
      <c r="AB8" s="30">
        <v>10</v>
      </c>
      <c r="AC8" s="30">
        <v>10</v>
      </c>
      <c r="AD8" s="30">
        <v>10</v>
      </c>
      <c r="AE8" s="30">
        <v>10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10</v>
      </c>
      <c r="C9" s="28">
        <v>5</v>
      </c>
      <c r="D9" s="28">
        <v>12</v>
      </c>
      <c r="E9" s="28">
        <v>12</v>
      </c>
      <c r="F9" s="28">
        <v>10</v>
      </c>
      <c r="G9" s="28">
        <v>11</v>
      </c>
      <c r="H9" s="28">
        <v>12</v>
      </c>
      <c r="I9" s="28">
        <v>18</v>
      </c>
      <c r="J9" s="28">
        <v>16</v>
      </c>
      <c r="K9" s="28">
        <v>16</v>
      </c>
      <c r="L9" s="28">
        <v>10</v>
      </c>
      <c r="M9" s="28">
        <v>10</v>
      </c>
      <c r="N9" s="28">
        <v>11</v>
      </c>
      <c r="O9" s="28">
        <v>15</v>
      </c>
      <c r="P9" s="28">
        <v>10</v>
      </c>
      <c r="Q9" s="28">
        <v>12</v>
      </c>
      <c r="R9" s="28">
        <v>15</v>
      </c>
      <c r="S9" s="28">
        <v>15</v>
      </c>
      <c r="T9" s="28">
        <v>18</v>
      </c>
      <c r="U9" s="28">
        <v>20</v>
      </c>
      <c r="V9" s="28">
        <v>20</v>
      </c>
      <c r="W9" s="28"/>
      <c r="X9" s="28">
        <v>16</v>
      </c>
      <c r="Y9" s="28"/>
      <c r="Z9" s="28"/>
      <c r="AA9" s="28">
        <v>15</v>
      </c>
      <c r="AB9" s="28">
        <v>10</v>
      </c>
      <c r="AC9" s="28">
        <v>16</v>
      </c>
      <c r="AD9" s="28">
        <v>16</v>
      </c>
      <c r="AE9" s="28">
        <v>17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>
        <v>34</v>
      </c>
      <c r="E10" s="82">
        <v>31</v>
      </c>
      <c r="F10" s="82"/>
      <c r="G10" s="82"/>
      <c r="H10" s="82"/>
      <c r="I10" s="82">
        <v>43</v>
      </c>
      <c r="J10" s="82"/>
      <c r="K10" s="82">
        <v>30</v>
      </c>
      <c r="L10" s="82">
        <v>33</v>
      </c>
      <c r="M10" s="82"/>
      <c r="N10" s="82"/>
      <c r="O10" s="82">
        <v>28</v>
      </c>
      <c r="P10" s="82">
        <v>31</v>
      </c>
      <c r="Q10" s="82">
        <v>36</v>
      </c>
      <c r="R10" s="82">
        <v>31</v>
      </c>
      <c r="S10" s="82">
        <v>39</v>
      </c>
      <c r="T10" s="82">
        <v>49</v>
      </c>
      <c r="U10" s="82">
        <v>19</v>
      </c>
      <c r="V10" s="82">
        <v>19</v>
      </c>
      <c r="W10" s="82">
        <v>30</v>
      </c>
      <c r="X10" s="82">
        <v>42</v>
      </c>
      <c r="Y10" s="82"/>
      <c r="Z10" s="82">
        <v>34</v>
      </c>
      <c r="AA10" s="82">
        <v>38</v>
      </c>
      <c r="AB10" s="82"/>
      <c r="AC10" s="82">
        <v>41</v>
      </c>
      <c r="AD10" s="82">
        <v>38</v>
      </c>
      <c r="AE10" s="82">
        <v>36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 t="s">
        <v>28</v>
      </c>
      <c r="J11" s="84"/>
      <c r="K11" s="84"/>
      <c r="L11" s="84"/>
      <c r="M11" s="84"/>
      <c r="N11" s="84"/>
      <c r="O11" s="84"/>
      <c r="P11" s="84"/>
      <c r="Q11" s="84" t="s">
        <v>28</v>
      </c>
      <c r="R11" s="84"/>
      <c r="S11" s="84" t="s">
        <v>28</v>
      </c>
      <c r="T11" s="84" t="s">
        <v>28</v>
      </c>
      <c r="U11" s="84" t="s">
        <v>28</v>
      </c>
      <c r="V11" s="84"/>
      <c r="W11" s="84"/>
      <c r="X11" s="84"/>
      <c r="Y11" s="84"/>
      <c r="Z11" s="84"/>
      <c r="AA11" s="84"/>
      <c r="AB11" s="84"/>
      <c r="AC11" s="84"/>
      <c r="AD11" s="84"/>
      <c r="AE11" s="84" t="s">
        <v>28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 t="s">
        <v>28</v>
      </c>
      <c r="E12" s="3" t="s">
        <v>28</v>
      </c>
      <c r="F12" s="3"/>
      <c r="G12" s="3"/>
      <c r="H12" s="3"/>
      <c r="I12" s="3"/>
      <c r="J12" s="3"/>
      <c r="K12" s="3" t="s">
        <v>28</v>
      </c>
      <c r="L12" s="3" t="s">
        <v>28</v>
      </c>
      <c r="M12" s="3"/>
      <c r="N12" s="3"/>
      <c r="O12" s="3" t="s">
        <v>28</v>
      </c>
      <c r="P12" s="3"/>
      <c r="Q12" s="3"/>
      <c r="R12" s="3" t="s">
        <v>28</v>
      </c>
      <c r="S12" s="3"/>
      <c r="T12" s="3"/>
      <c r="U12" s="3"/>
      <c r="V12" s="3" t="s">
        <v>28</v>
      </c>
      <c r="W12" s="3" t="s">
        <v>28</v>
      </c>
      <c r="X12" s="3" t="s">
        <v>28</v>
      </c>
      <c r="Y12" s="3"/>
      <c r="Z12" s="3" t="s">
        <v>28</v>
      </c>
      <c r="AA12" s="3" t="s">
        <v>28</v>
      </c>
      <c r="AB12" s="3"/>
      <c r="AC12" s="3" t="s">
        <v>28</v>
      </c>
      <c r="AD12" s="3" t="s">
        <v>28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28</v>
      </c>
      <c r="C13" s="79" t="s">
        <v>28</v>
      </c>
      <c r="D13" s="79"/>
      <c r="E13" s="79"/>
      <c r="F13" s="79" t="s">
        <v>28</v>
      </c>
      <c r="G13" s="79" t="s">
        <v>28</v>
      </c>
      <c r="H13" s="79" t="s">
        <v>28</v>
      </c>
      <c r="I13" s="79" t="s">
        <v>28</v>
      </c>
      <c r="J13" s="79" t="s">
        <v>28</v>
      </c>
      <c r="K13" s="79"/>
      <c r="L13" s="79"/>
      <c r="M13" s="79" t="s">
        <v>28</v>
      </c>
      <c r="N13" s="79" t="s">
        <v>28</v>
      </c>
      <c r="O13" s="79"/>
      <c r="P13" s="79" t="s">
        <v>28</v>
      </c>
      <c r="Q13" s="79" t="s">
        <v>28</v>
      </c>
      <c r="R13" s="79"/>
      <c r="S13" s="79" t="s">
        <v>28</v>
      </c>
      <c r="T13" s="79"/>
      <c r="U13" s="79"/>
      <c r="V13" s="79"/>
      <c r="W13" s="79"/>
      <c r="X13" s="79"/>
      <c r="Y13" s="79"/>
      <c r="Z13" s="79"/>
      <c r="AA13" s="79"/>
      <c r="AB13" s="79" t="s">
        <v>28</v>
      </c>
      <c r="AC13" s="79"/>
      <c r="AD13" s="79"/>
      <c r="AE13" s="79" t="s">
        <v>28</v>
      </c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5</v>
      </c>
      <c r="E14" s="27">
        <v>6.5</v>
      </c>
      <c r="F14" s="27">
        <v>0</v>
      </c>
      <c r="G14" s="27">
        <v>0</v>
      </c>
      <c r="H14" s="27">
        <v>0</v>
      </c>
      <c r="I14" s="27">
        <v>8.5</v>
      </c>
      <c r="J14" s="27">
        <v>0</v>
      </c>
      <c r="K14" s="27">
        <v>5</v>
      </c>
      <c r="L14" s="27">
        <v>2</v>
      </c>
      <c r="M14" s="27">
        <v>0</v>
      </c>
      <c r="N14" s="27">
        <v>0</v>
      </c>
      <c r="O14" s="27">
        <v>2</v>
      </c>
      <c r="P14" s="27">
        <v>0</v>
      </c>
      <c r="Q14" s="27">
        <v>5.5</v>
      </c>
      <c r="R14" s="27">
        <v>5</v>
      </c>
      <c r="S14" s="27">
        <v>6.5</v>
      </c>
      <c r="T14" s="27">
        <v>8.5</v>
      </c>
      <c r="U14" s="27">
        <v>9.5</v>
      </c>
      <c r="V14" s="27">
        <v>8.5</v>
      </c>
      <c r="W14" s="27">
        <v>2</v>
      </c>
      <c r="X14" s="27">
        <v>7</v>
      </c>
      <c r="Y14" s="27">
        <v>0</v>
      </c>
      <c r="Z14" s="27">
        <v>2</v>
      </c>
      <c r="AA14" s="27">
        <v>4</v>
      </c>
      <c r="AB14" s="27">
        <v>0</v>
      </c>
      <c r="AC14" s="27">
        <v>7.5</v>
      </c>
      <c r="AD14" s="27">
        <v>8.5</v>
      </c>
      <c r="AE14" s="27">
        <v>6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(((B10+23)/2)*0.3*270*$A14:$IV14)+((20-B9)*0.3*125*B14)-(80+50)*B14</f>
        <v>0</v>
      </c>
      <c r="C16" s="29">
        <f t="shared" si="0"/>
        <v>0</v>
      </c>
      <c r="D16" s="29">
        <f t="shared" si="0"/>
        <v>12392.499999999998</v>
      </c>
      <c r="E16" s="29">
        <f t="shared" si="0"/>
        <v>15320.5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22253</v>
      </c>
      <c r="J16" s="29">
        <f t="shared" si="0"/>
        <v>0</v>
      </c>
      <c r="K16" s="29">
        <f t="shared" si="0"/>
        <v>10832.5</v>
      </c>
      <c r="L16" s="29">
        <f t="shared" si="0"/>
        <v>5026</v>
      </c>
      <c r="M16" s="29">
        <f t="shared" si="0"/>
        <v>0</v>
      </c>
      <c r="N16" s="29">
        <f t="shared" si="0"/>
        <v>0</v>
      </c>
      <c r="O16" s="29">
        <f t="shared" si="0"/>
        <v>4246</v>
      </c>
      <c r="P16" s="29">
        <f t="shared" si="0"/>
        <v>0</v>
      </c>
      <c r="Q16" s="29">
        <f t="shared" si="0"/>
        <v>14077.25</v>
      </c>
      <c r="R16" s="29">
        <f t="shared" si="0"/>
        <v>11222.5</v>
      </c>
      <c r="S16" s="29">
        <f t="shared" si="0"/>
        <v>16695.249999999996</v>
      </c>
      <c r="T16" s="29">
        <f t="shared" si="0"/>
        <v>24318.499999999996</v>
      </c>
      <c r="U16" s="29">
        <f t="shared" si="0"/>
        <v>14924.5</v>
      </c>
      <c r="V16" s="29">
        <f t="shared" si="0"/>
        <v>13353.5</v>
      </c>
      <c r="W16" s="29">
        <f t="shared" si="0"/>
        <v>5533</v>
      </c>
      <c r="X16" s="29">
        <f t="shared" si="0"/>
        <v>18567.5</v>
      </c>
      <c r="Y16" s="29">
        <f t="shared" si="0"/>
        <v>0</v>
      </c>
      <c r="Z16" s="29">
        <f t="shared" si="0"/>
        <v>5856.999999999999</v>
      </c>
      <c r="AA16" s="29">
        <f t="shared" si="0"/>
        <v>10112</v>
      </c>
      <c r="AB16" s="29">
        <f t="shared" si="0"/>
        <v>0</v>
      </c>
      <c r="AC16" s="29">
        <f t="shared" si="0"/>
        <v>19590</v>
      </c>
      <c r="AD16" s="29">
        <f t="shared" si="0"/>
        <v>21169.25</v>
      </c>
      <c r="AE16" s="29">
        <f t="shared" si="0"/>
        <v>14232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B16/80</f>
        <v>0</v>
      </c>
      <c r="C17" s="78">
        <f t="shared" si="1"/>
        <v>0</v>
      </c>
      <c r="D17" s="78">
        <f t="shared" si="1"/>
        <v>154.90624999999997</v>
      </c>
      <c r="E17" s="78">
        <f t="shared" si="1"/>
        <v>191.50625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278.1625</v>
      </c>
      <c r="J17" s="78">
        <f t="shared" si="1"/>
        <v>0</v>
      </c>
      <c r="K17" s="78">
        <f t="shared" si="1"/>
        <v>135.40625</v>
      </c>
      <c r="L17" s="78">
        <f t="shared" si="1"/>
        <v>62.825</v>
      </c>
      <c r="M17" s="78">
        <f t="shared" si="1"/>
        <v>0</v>
      </c>
      <c r="N17" s="78">
        <f t="shared" si="1"/>
        <v>0</v>
      </c>
      <c r="O17" s="78">
        <f t="shared" si="1"/>
        <v>53.075</v>
      </c>
      <c r="P17" s="78">
        <f t="shared" si="1"/>
        <v>0</v>
      </c>
      <c r="Q17" s="78">
        <f t="shared" si="1"/>
        <v>175.965625</v>
      </c>
      <c r="R17" s="78">
        <f t="shared" si="1"/>
        <v>140.28125</v>
      </c>
      <c r="S17" s="78">
        <f t="shared" si="1"/>
        <v>208.69062499999995</v>
      </c>
      <c r="T17" s="78">
        <f t="shared" si="1"/>
        <v>303.98124999999993</v>
      </c>
      <c r="U17" s="78">
        <f t="shared" si="1"/>
        <v>186.55625</v>
      </c>
      <c r="V17" s="78">
        <f t="shared" si="1"/>
        <v>166.91875</v>
      </c>
      <c r="W17" s="78">
        <f t="shared" si="1"/>
        <v>69.1625</v>
      </c>
      <c r="X17" s="78">
        <f t="shared" si="1"/>
        <v>232.09375</v>
      </c>
      <c r="Y17" s="78">
        <f t="shared" si="1"/>
        <v>0</v>
      </c>
      <c r="Z17" s="78">
        <f t="shared" si="1"/>
        <v>73.21249999999999</v>
      </c>
      <c r="AA17" s="78">
        <f t="shared" si="1"/>
        <v>126.4</v>
      </c>
      <c r="AB17" s="78">
        <f t="shared" si="1"/>
        <v>0</v>
      </c>
      <c r="AC17" s="78">
        <f t="shared" si="1"/>
        <v>244.875</v>
      </c>
      <c r="AD17" s="78">
        <f t="shared" si="1"/>
        <v>264.615625</v>
      </c>
      <c r="AE17" s="78">
        <f t="shared" si="1"/>
        <v>177.9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259722.75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3246.534375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135000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2.4048402777777778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6" sqref="A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-1</v>
      </c>
      <c r="C8" s="30">
        <v>0</v>
      </c>
      <c r="D8" s="30">
        <v>0</v>
      </c>
      <c r="E8" s="30">
        <v>0</v>
      </c>
      <c r="F8" s="30">
        <v>5</v>
      </c>
      <c r="G8" s="30">
        <v>0</v>
      </c>
      <c r="H8" s="30">
        <v>5</v>
      </c>
      <c r="I8" s="30">
        <v>5</v>
      </c>
      <c r="J8" s="30">
        <v>5</v>
      </c>
      <c r="K8" s="30">
        <v>5</v>
      </c>
      <c r="L8" s="30">
        <v>4</v>
      </c>
      <c r="M8" s="30">
        <v>5</v>
      </c>
      <c r="N8" s="30">
        <v>6</v>
      </c>
      <c r="O8" s="30">
        <v>6</v>
      </c>
      <c r="P8" s="30">
        <v>7</v>
      </c>
      <c r="Q8" s="30">
        <v>8</v>
      </c>
      <c r="R8" s="30">
        <v>10</v>
      </c>
      <c r="S8" s="30">
        <v>10</v>
      </c>
      <c r="T8" s="30">
        <v>10</v>
      </c>
      <c r="U8" s="30">
        <v>10</v>
      </c>
      <c r="V8" s="30">
        <v>10</v>
      </c>
      <c r="W8" s="30">
        <v>11</v>
      </c>
      <c r="X8" s="30">
        <v>11</v>
      </c>
      <c r="Y8" s="30">
        <v>8</v>
      </c>
      <c r="Z8" s="30">
        <v>3</v>
      </c>
      <c r="AA8" s="30">
        <v>0</v>
      </c>
      <c r="AB8" s="30">
        <v>-3</v>
      </c>
      <c r="AC8" s="30">
        <v>0</v>
      </c>
      <c r="AD8" s="30">
        <v>1</v>
      </c>
      <c r="AE8" s="30">
        <v>6</v>
      </c>
      <c r="AF8" s="30">
        <v>7</v>
      </c>
      <c r="AG8" s="45"/>
      <c r="AH8" s="46"/>
      <c r="AI8" s="24"/>
    </row>
    <row r="9" spans="1:35" s="47" customFormat="1" ht="30" customHeight="1">
      <c r="A9" s="72" t="s">
        <v>4</v>
      </c>
      <c r="B9" s="28">
        <v>1</v>
      </c>
      <c r="C9" s="28">
        <v>1</v>
      </c>
      <c r="D9" s="28">
        <v>1</v>
      </c>
      <c r="E9" s="28">
        <v>5</v>
      </c>
      <c r="F9" s="28">
        <v>10</v>
      </c>
      <c r="G9" s="28">
        <v>12</v>
      </c>
      <c r="H9" s="28">
        <v>10</v>
      </c>
      <c r="I9" s="28">
        <v>10</v>
      </c>
      <c r="J9" s="28">
        <v>11</v>
      </c>
      <c r="K9" s="28">
        <v>11</v>
      </c>
      <c r="L9" s="28"/>
      <c r="M9" s="28">
        <v>14</v>
      </c>
      <c r="N9" s="28">
        <v>13</v>
      </c>
      <c r="O9" s="28">
        <v>13</v>
      </c>
      <c r="P9" s="28">
        <v>14</v>
      </c>
      <c r="Q9" s="28">
        <v>16</v>
      </c>
      <c r="R9" s="28">
        <v>16</v>
      </c>
      <c r="S9" s="28">
        <v>16</v>
      </c>
      <c r="T9" s="28">
        <v>17</v>
      </c>
      <c r="U9" s="28">
        <v>17</v>
      </c>
      <c r="V9" s="28">
        <v>15</v>
      </c>
      <c r="W9" s="28">
        <v>15</v>
      </c>
      <c r="X9" s="28">
        <v>12</v>
      </c>
      <c r="Y9" s="28">
        <v>13</v>
      </c>
      <c r="Z9" s="28">
        <v>5</v>
      </c>
      <c r="AA9" s="28">
        <v>10</v>
      </c>
      <c r="AB9" s="28">
        <v>10</v>
      </c>
      <c r="AC9" s="28">
        <v>10</v>
      </c>
      <c r="AD9" s="28">
        <v>11</v>
      </c>
      <c r="AE9" s="28">
        <v>15</v>
      </c>
      <c r="AF9" s="28">
        <v>18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>
        <v>27</v>
      </c>
      <c r="G10" s="82">
        <v>31</v>
      </c>
      <c r="H10" s="82">
        <v>28</v>
      </c>
      <c r="I10" s="82">
        <v>38</v>
      </c>
      <c r="J10" s="82"/>
      <c r="K10" s="82">
        <v>38</v>
      </c>
      <c r="L10" s="82">
        <v>38</v>
      </c>
      <c r="M10" s="82">
        <v>37</v>
      </c>
      <c r="N10" s="82">
        <v>30</v>
      </c>
      <c r="O10" s="82"/>
      <c r="P10" s="82">
        <v>41</v>
      </c>
      <c r="Q10" s="82">
        <v>36</v>
      </c>
      <c r="R10" s="82">
        <v>42</v>
      </c>
      <c r="S10" s="82">
        <v>46</v>
      </c>
      <c r="T10" s="82">
        <v>38</v>
      </c>
      <c r="U10" s="82">
        <v>38</v>
      </c>
      <c r="V10" s="82"/>
      <c r="W10" s="82"/>
      <c r="X10" s="82"/>
      <c r="Y10" s="82">
        <v>27</v>
      </c>
      <c r="Z10" s="82"/>
      <c r="AA10" s="82"/>
      <c r="AB10" s="82">
        <v>35</v>
      </c>
      <c r="AC10" s="82">
        <v>39</v>
      </c>
      <c r="AD10" s="82">
        <v>31</v>
      </c>
      <c r="AE10" s="82">
        <v>46</v>
      </c>
      <c r="AF10" s="82">
        <v>41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 t="s">
        <v>28</v>
      </c>
      <c r="G11" s="84"/>
      <c r="H11" s="84" t="s">
        <v>28</v>
      </c>
      <c r="I11" s="84" t="s">
        <v>28</v>
      </c>
      <c r="J11" s="84"/>
      <c r="K11" s="84" t="s">
        <v>28</v>
      </c>
      <c r="L11" s="84" t="s">
        <v>28</v>
      </c>
      <c r="M11" s="84" t="s">
        <v>28</v>
      </c>
      <c r="N11" s="84" t="s">
        <v>28</v>
      </c>
      <c r="O11" s="84"/>
      <c r="P11" s="84" t="s">
        <v>28</v>
      </c>
      <c r="Q11" s="84" t="s">
        <v>28</v>
      </c>
      <c r="R11" s="84" t="s">
        <v>28</v>
      </c>
      <c r="S11" s="84" t="s">
        <v>28</v>
      </c>
      <c r="T11" s="84"/>
      <c r="U11" s="84" t="s">
        <v>28</v>
      </c>
      <c r="V11" s="84"/>
      <c r="W11" s="84"/>
      <c r="X11" s="84"/>
      <c r="Y11" s="84" t="s">
        <v>28</v>
      </c>
      <c r="Z11" s="84"/>
      <c r="AA11" s="84"/>
      <c r="AB11" s="84" t="s">
        <v>28</v>
      </c>
      <c r="AC11" s="84" t="s">
        <v>28</v>
      </c>
      <c r="AD11" s="84"/>
      <c r="AE11" s="84" t="s">
        <v>28</v>
      </c>
      <c r="AF11" s="85" t="s">
        <v>28</v>
      </c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 t="s">
        <v>28</v>
      </c>
      <c r="P12" s="3"/>
      <c r="Q12" s="3"/>
      <c r="R12" s="3"/>
      <c r="S12" s="3"/>
      <c r="T12" s="3" t="s">
        <v>28</v>
      </c>
      <c r="U12" s="3"/>
      <c r="V12" s="3"/>
      <c r="W12" s="3"/>
      <c r="X12" s="3"/>
      <c r="Y12" s="3"/>
      <c r="Z12" s="3" t="s">
        <v>28</v>
      </c>
      <c r="AA12" s="3"/>
      <c r="AB12" s="3"/>
      <c r="AC12" s="3"/>
      <c r="AD12" s="3" t="s">
        <v>28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28</v>
      </c>
      <c r="C13" s="79" t="s">
        <v>28</v>
      </c>
      <c r="D13" s="79" t="s">
        <v>28</v>
      </c>
      <c r="E13" s="79" t="s">
        <v>28</v>
      </c>
      <c r="F13" s="79"/>
      <c r="G13" s="79"/>
      <c r="H13" s="79"/>
      <c r="I13" s="79"/>
      <c r="J13" s="79"/>
      <c r="K13" s="79"/>
      <c r="L13" s="79"/>
      <c r="M13" s="79"/>
      <c r="N13" s="79"/>
      <c r="O13" s="79" t="s">
        <v>28</v>
      </c>
      <c r="P13" s="79"/>
      <c r="Q13" s="79"/>
      <c r="R13" s="79"/>
      <c r="S13" s="79"/>
      <c r="T13" s="79"/>
      <c r="U13" s="79"/>
      <c r="V13" s="79" t="s">
        <v>28</v>
      </c>
      <c r="W13" s="79" t="s">
        <v>28</v>
      </c>
      <c r="X13" s="79" t="s">
        <v>28</v>
      </c>
      <c r="Y13" s="79"/>
      <c r="Z13" s="79"/>
      <c r="AA13" s="79" t="s">
        <v>28</v>
      </c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3</v>
      </c>
      <c r="G14" s="27">
        <v>5</v>
      </c>
      <c r="H14" s="27">
        <v>2</v>
      </c>
      <c r="I14" s="27">
        <v>4</v>
      </c>
      <c r="J14" s="27"/>
      <c r="K14" s="27">
        <v>5</v>
      </c>
      <c r="L14" s="27">
        <v>5</v>
      </c>
      <c r="M14" s="27">
        <v>6</v>
      </c>
      <c r="N14" s="27">
        <v>3</v>
      </c>
      <c r="O14" s="27">
        <v>0</v>
      </c>
      <c r="P14" s="27">
        <v>7</v>
      </c>
      <c r="Q14" s="27">
        <v>5</v>
      </c>
      <c r="R14" s="27">
        <v>7.5</v>
      </c>
      <c r="S14" s="27">
        <v>8</v>
      </c>
      <c r="T14" s="27">
        <v>6.5</v>
      </c>
      <c r="U14" s="27">
        <v>6</v>
      </c>
      <c r="V14" s="27">
        <v>0</v>
      </c>
      <c r="W14" s="27">
        <v>0</v>
      </c>
      <c r="X14" s="27">
        <v>0</v>
      </c>
      <c r="Y14" s="27">
        <v>3</v>
      </c>
      <c r="Z14" s="27">
        <v>0</v>
      </c>
      <c r="AA14" s="27">
        <v>0</v>
      </c>
      <c r="AB14" s="27">
        <v>6</v>
      </c>
      <c r="AC14" s="27">
        <v>6.5</v>
      </c>
      <c r="AD14" s="27">
        <v>4</v>
      </c>
      <c r="AE14" s="27">
        <v>8</v>
      </c>
      <c r="AF14" s="27">
        <v>8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(((B10+23)/2)*0.3*270*$A14:$IV14)+((20-B9)*0.3*125*B14)-(80+50)*B14</f>
        <v>0</v>
      </c>
      <c r="C16" s="29">
        <f t="shared" si="0"/>
        <v>0</v>
      </c>
      <c r="D16" s="29">
        <f t="shared" si="0"/>
        <v>0</v>
      </c>
      <c r="E16" s="29">
        <f t="shared" si="0"/>
        <v>0</v>
      </c>
      <c r="F16" s="29">
        <f t="shared" si="0"/>
        <v>6810</v>
      </c>
      <c r="G16" s="29">
        <f t="shared" si="0"/>
        <v>11785</v>
      </c>
      <c r="H16" s="29">
        <f t="shared" si="0"/>
        <v>4621</v>
      </c>
      <c r="I16" s="29">
        <f t="shared" si="0"/>
        <v>10862</v>
      </c>
      <c r="J16" s="29">
        <f t="shared" si="0"/>
        <v>0</v>
      </c>
      <c r="K16" s="29">
        <f t="shared" si="0"/>
        <v>13390</v>
      </c>
      <c r="L16" s="29">
        <f t="shared" si="0"/>
        <v>15452.5</v>
      </c>
      <c r="M16" s="29">
        <f t="shared" si="0"/>
        <v>15150</v>
      </c>
      <c r="N16" s="29">
        <f t="shared" si="0"/>
        <v>6837</v>
      </c>
      <c r="O16" s="29">
        <f t="shared" si="0"/>
        <v>0</v>
      </c>
      <c r="P16" s="29">
        <f t="shared" si="0"/>
        <v>18809</v>
      </c>
      <c r="Q16" s="29">
        <f t="shared" si="0"/>
        <v>12047.5</v>
      </c>
      <c r="R16" s="29">
        <f t="shared" si="0"/>
        <v>19893.75</v>
      </c>
      <c r="S16" s="29">
        <f t="shared" si="0"/>
        <v>22516</v>
      </c>
      <c r="T16" s="29">
        <f t="shared" si="0"/>
        <v>15944.5</v>
      </c>
      <c r="U16" s="29">
        <f t="shared" si="0"/>
        <v>14718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6472.5</v>
      </c>
      <c r="Z16" s="29">
        <f t="shared" si="0"/>
        <v>0</v>
      </c>
      <c r="AA16" s="29">
        <f t="shared" si="0"/>
        <v>0</v>
      </c>
      <c r="AB16" s="29">
        <f t="shared" si="0"/>
        <v>15564</v>
      </c>
      <c r="AC16" s="29">
        <f t="shared" si="0"/>
        <v>17913.999999999996</v>
      </c>
      <c r="AD16" s="29">
        <f t="shared" si="0"/>
        <v>9578</v>
      </c>
      <c r="AE16" s="29">
        <f t="shared" si="0"/>
        <v>22816</v>
      </c>
      <c r="AF16" s="29">
        <f t="shared" si="0"/>
        <v>20296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B16/80</f>
        <v>0</v>
      </c>
      <c r="C17" s="78">
        <f t="shared" si="1"/>
        <v>0</v>
      </c>
      <c r="D17" s="78">
        <f t="shared" si="1"/>
        <v>0</v>
      </c>
      <c r="E17" s="78">
        <f t="shared" si="1"/>
        <v>0</v>
      </c>
      <c r="F17" s="78">
        <f t="shared" si="1"/>
        <v>85.125</v>
      </c>
      <c r="G17" s="78">
        <f t="shared" si="1"/>
        <v>147.3125</v>
      </c>
      <c r="H17" s="78">
        <f t="shared" si="1"/>
        <v>57.7625</v>
      </c>
      <c r="I17" s="78">
        <f t="shared" si="1"/>
        <v>135.775</v>
      </c>
      <c r="J17" s="78">
        <f t="shared" si="1"/>
        <v>0</v>
      </c>
      <c r="K17" s="78">
        <f t="shared" si="1"/>
        <v>167.375</v>
      </c>
      <c r="L17" s="78">
        <f t="shared" si="1"/>
        <v>193.15625</v>
      </c>
      <c r="M17" s="78">
        <f t="shared" si="1"/>
        <v>189.375</v>
      </c>
      <c r="N17" s="78">
        <f t="shared" si="1"/>
        <v>85.4625</v>
      </c>
      <c r="O17" s="78">
        <f t="shared" si="1"/>
        <v>0</v>
      </c>
      <c r="P17" s="78">
        <f t="shared" si="1"/>
        <v>235.1125</v>
      </c>
      <c r="Q17" s="78">
        <f t="shared" si="1"/>
        <v>150.59375</v>
      </c>
      <c r="R17" s="78">
        <f t="shared" si="1"/>
        <v>248.671875</v>
      </c>
      <c r="S17" s="78">
        <f t="shared" si="1"/>
        <v>281.45</v>
      </c>
      <c r="T17" s="78">
        <f t="shared" si="1"/>
        <v>199.30625</v>
      </c>
      <c r="U17" s="78">
        <f t="shared" si="1"/>
        <v>183.975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80.90625</v>
      </c>
      <c r="Z17" s="78">
        <f t="shared" si="1"/>
        <v>0</v>
      </c>
      <c r="AA17" s="78">
        <f t="shared" si="1"/>
        <v>0</v>
      </c>
      <c r="AB17" s="78">
        <f t="shared" si="1"/>
        <v>194.55</v>
      </c>
      <c r="AC17" s="78">
        <f t="shared" si="1"/>
        <v>223.92499999999995</v>
      </c>
      <c r="AD17" s="78">
        <f t="shared" si="1"/>
        <v>119.725</v>
      </c>
      <c r="AE17" s="78">
        <f t="shared" si="1"/>
        <v>285.2</v>
      </c>
      <c r="AF17" s="78">
        <f t="shared" si="1"/>
        <v>253.7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281476.75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3518.459375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113000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3.1136808628318584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A11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16</v>
      </c>
      <c r="C8" s="30">
        <v>19</v>
      </c>
      <c r="D8" s="30">
        <v>16</v>
      </c>
      <c r="E8" s="30">
        <v>16</v>
      </c>
      <c r="F8" s="30">
        <v>18</v>
      </c>
      <c r="G8" s="30">
        <v>21</v>
      </c>
      <c r="H8" s="30">
        <v>16</v>
      </c>
      <c r="I8" s="30">
        <v>13</v>
      </c>
      <c r="J8" s="30">
        <v>13</v>
      </c>
      <c r="K8" s="30">
        <v>14</v>
      </c>
      <c r="L8" s="30">
        <v>20</v>
      </c>
      <c r="M8" s="30"/>
      <c r="N8" s="30">
        <v>17</v>
      </c>
      <c r="O8" s="30">
        <v>15</v>
      </c>
      <c r="P8" s="30">
        <v>18</v>
      </c>
      <c r="Q8" s="30">
        <v>17</v>
      </c>
      <c r="R8" s="30">
        <v>12</v>
      </c>
      <c r="S8" s="30">
        <v>12</v>
      </c>
      <c r="T8" s="30">
        <v>16</v>
      </c>
      <c r="U8" s="30">
        <v>14</v>
      </c>
      <c r="V8" s="30">
        <v>14</v>
      </c>
      <c r="W8" s="30">
        <v>14</v>
      </c>
      <c r="X8" s="30">
        <v>15</v>
      </c>
      <c r="Y8" s="30">
        <v>16</v>
      </c>
      <c r="Z8" s="30">
        <v>16</v>
      </c>
      <c r="AA8" s="30">
        <v>18</v>
      </c>
      <c r="AB8" s="30">
        <v>20</v>
      </c>
      <c r="AC8" s="30">
        <v>21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25</v>
      </c>
      <c r="C9" s="28">
        <v>21</v>
      </c>
      <c r="D9" s="28">
        <v>22</v>
      </c>
      <c r="E9" s="28">
        <v>23</v>
      </c>
      <c r="F9" s="28">
        <v>30</v>
      </c>
      <c r="G9" s="28">
        <v>21</v>
      </c>
      <c r="H9" s="28">
        <v>18</v>
      </c>
      <c r="I9" s="28">
        <v>18</v>
      </c>
      <c r="J9" s="28">
        <v>18</v>
      </c>
      <c r="K9" s="28">
        <v>18</v>
      </c>
      <c r="L9" s="28">
        <v>22</v>
      </c>
      <c r="M9" s="28">
        <v>23</v>
      </c>
      <c r="N9" s="28">
        <v>20</v>
      </c>
      <c r="O9" s="28">
        <v>21</v>
      </c>
      <c r="P9" s="28">
        <v>24</v>
      </c>
      <c r="Q9" s="28">
        <v>20</v>
      </c>
      <c r="R9" s="28">
        <v>18</v>
      </c>
      <c r="S9" s="28">
        <v>18</v>
      </c>
      <c r="T9" s="28">
        <v>19</v>
      </c>
      <c r="U9" s="28">
        <v>14</v>
      </c>
      <c r="V9" s="28">
        <v>18</v>
      </c>
      <c r="W9" s="28">
        <v>16</v>
      </c>
      <c r="X9" s="28">
        <v>17</v>
      </c>
      <c r="Y9" s="28">
        <v>22</v>
      </c>
      <c r="Z9" s="28">
        <v>22</v>
      </c>
      <c r="AA9" s="28">
        <v>22</v>
      </c>
      <c r="AB9" s="28">
        <v>24</v>
      </c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45</v>
      </c>
      <c r="C10" s="82"/>
      <c r="D10" s="82">
        <v>40</v>
      </c>
      <c r="E10" s="82">
        <v>40</v>
      </c>
      <c r="F10" s="82"/>
      <c r="G10" s="82"/>
      <c r="H10" s="82">
        <v>43</v>
      </c>
      <c r="I10" s="82">
        <v>44</v>
      </c>
      <c r="J10" s="82">
        <v>45</v>
      </c>
      <c r="K10" s="82">
        <v>32</v>
      </c>
      <c r="L10" s="82">
        <v>39</v>
      </c>
      <c r="M10" s="82"/>
      <c r="N10" s="82">
        <v>38</v>
      </c>
      <c r="O10" s="82">
        <v>38</v>
      </c>
      <c r="P10" s="82"/>
      <c r="Q10" s="82"/>
      <c r="R10" s="82">
        <v>37</v>
      </c>
      <c r="S10" s="82">
        <v>45</v>
      </c>
      <c r="T10" s="82">
        <v>20</v>
      </c>
      <c r="U10" s="82"/>
      <c r="V10" s="82">
        <v>34</v>
      </c>
      <c r="W10" s="82"/>
      <c r="X10" s="82">
        <v>27</v>
      </c>
      <c r="Y10" s="82">
        <v>38</v>
      </c>
      <c r="Z10" s="82">
        <v>42</v>
      </c>
      <c r="AA10" s="82">
        <v>33</v>
      </c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21</v>
      </c>
      <c r="C11" s="84" t="s">
        <v>21</v>
      </c>
      <c r="D11" s="84" t="s">
        <v>21</v>
      </c>
      <c r="E11" s="84" t="s">
        <v>21</v>
      </c>
      <c r="F11" s="84"/>
      <c r="G11" s="84"/>
      <c r="H11" s="84" t="s">
        <v>21</v>
      </c>
      <c r="I11" s="84"/>
      <c r="J11" s="84"/>
      <c r="K11" s="84"/>
      <c r="L11" s="84" t="s">
        <v>21</v>
      </c>
      <c r="M11" s="84" t="s">
        <v>21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 t="s">
        <v>21</v>
      </c>
      <c r="AA11" s="84" t="s">
        <v>21</v>
      </c>
      <c r="AB11" s="84" t="s">
        <v>21</v>
      </c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 t="s">
        <v>21</v>
      </c>
      <c r="J12" s="3" t="s">
        <v>21</v>
      </c>
      <c r="K12" s="3"/>
      <c r="L12" s="3"/>
      <c r="M12" s="3"/>
      <c r="N12" s="3" t="s">
        <v>21</v>
      </c>
      <c r="O12" s="3" t="s">
        <v>21</v>
      </c>
      <c r="P12" s="3" t="s">
        <v>21</v>
      </c>
      <c r="Q12" s="3" t="s">
        <v>21</v>
      </c>
      <c r="R12" s="3" t="s">
        <v>21</v>
      </c>
      <c r="S12" s="3" t="s">
        <v>21</v>
      </c>
      <c r="T12" s="3"/>
      <c r="U12" s="3"/>
      <c r="V12" s="3" t="s">
        <v>21</v>
      </c>
      <c r="W12" s="3"/>
      <c r="X12" s="3"/>
      <c r="Y12" s="3" t="s">
        <v>21</v>
      </c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 t="s">
        <v>21</v>
      </c>
      <c r="H13" s="79"/>
      <c r="I13" s="79"/>
      <c r="J13" s="79"/>
      <c r="K13" s="79" t="s">
        <v>21</v>
      </c>
      <c r="L13" s="79"/>
      <c r="M13" s="79"/>
      <c r="N13" s="79"/>
      <c r="O13" s="79"/>
      <c r="P13" s="79"/>
      <c r="Q13" s="79"/>
      <c r="R13" s="79"/>
      <c r="S13" s="79"/>
      <c r="T13" s="79" t="s">
        <v>21</v>
      </c>
      <c r="U13" s="79" t="s">
        <v>21</v>
      </c>
      <c r="V13" s="79"/>
      <c r="W13" s="79" t="s">
        <v>21</v>
      </c>
      <c r="X13" s="79" t="s">
        <v>21</v>
      </c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3</v>
      </c>
      <c r="C14" s="27">
        <v>0</v>
      </c>
      <c r="D14" s="27">
        <v>2</v>
      </c>
      <c r="E14" s="27">
        <v>1</v>
      </c>
      <c r="F14" s="27">
        <v>0</v>
      </c>
      <c r="G14" s="27">
        <v>0</v>
      </c>
      <c r="H14" s="27">
        <v>1</v>
      </c>
      <c r="I14" s="27">
        <v>5</v>
      </c>
      <c r="J14" s="27">
        <v>6.5</v>
      </c>
      <c r="K14" s="27">
        <v>9</v>
      </c>
      <c r="L14" s="27">
        <v>5</v>
      </c>
      <c r="M14" s="27">
        <v>0</v>
      </c>
      <c r="N14" s="27">
        <v>3</v>
      </c>
      <c r="O14" s="27">
        <v>2</v>
      </c>
      <c r="P14" s="27">
        <v>0</v>
      </c>
      <c r="Q14" s="27">
        <v>0</v>
      </c>
      <c r="R14" s="27">
        <v>7</v>
      </c>
      <c r="S14" s="27">
        <v>4.5</v>
      </c>
      <c r="T14" s="27">
        <v>0</v>
      </c>
      <c r="U14" s="27">
        <v>0</v>
      </c>
      <c r="V14" s="27">
        <v>4</v>
      </c>
      <c r="W14" s="27">
        <v>0</v>
      </c>
      <c r="X14" s="27">
        <v>1.75</v>
      </c>
      <c r="Y14" s="27">
        <v>2.75</v>
      </c>
      <c r="Z14" s="27">
        <v>4.5</v>
      </c>
      <c r="AA14" s="27">
        <v>2</v>
      </c>
      <c r="AB14" s="27">
        <v>0</v>
      </c>
      <c r="AC14" s="27"/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  <c r="G15" s="12"/>
      <c r="H15" s="12" t="s">
        <v>29</v>
      </c>
      <c r="I15" s="12" t="s">
        <v>29</v>
      </c>
      <c r="J15" s="12"/>
      <c r="K15" s="12"/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/>
      <c r="S15" s="12" t="s">
        <v>29</v>
      </c>
      <c r="T15" s="12"/>
      <c r="U15" s="12"/>
      <c r="V15" s="12"/>
      <c r="W15" s="12"/>
      <c r="X15" s="12"/>
      <c r="Y15" s="12"/>
      <c r="Z15" s="12" t="s">
        <v>29</v>
      </c>
      <c r="AA15" s="12" t="s">
        <v>29</v>
      </c>
      <c r="AB15" s="12" t="s">
        <v>29</v>
      </c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(((B10+23)/2)*0.3*1100*$A14:$IV14)+((20-B9)*0.3*125*B14)-231*B14</f>
        <v>32404.5</v>
      </c>
      <c r="C16" s="29">
        <f t="shared" si="0"/>
        <v>0</v>
      </c>
      <c r="D16" s="29">
        <f t="shared" si="0"/>
        <v>20178</v>
      </c>
      <c r="E16" s="29">
        <f t="shared" si="0"/>
        <v>10051.5</v>
      </c>
      <c r="F16" s="29">
        <f t="shared" si="0"/>
        <v>0</v>
      </c>
      <c r="G16" s="29">
        <f t="shared" si="0"/>
        <v>0</v>
      </c>
      <c r="H16" s="29">
        <f t="shared" si="0"/>
        <v>10734</v>
      </c>
      <c r="I16" s="29">
        <f t="shared" si="0"/>
        <v>54494.99999999999</v>
      </c>
      <c r="J16" s="29">
        <f t="shared" si="0"/>
        <v>71916</v>
      </c>
      <c r="K16" s="29">
        <f t="shared" si="0"/>
        <v>80271</v>
      </c>
      <c r="L16" s="29">
        <f t="shared" si="0"/>
        <v>49619.99999999999</v>
      </c>
      <c r="M16" s="29">
        <f t="shared" si="0"/>
        <v>0</v>
      </c>
      <c r="N16" s="29">
        <f t="shared" si="0"/>
        <v>29502</v>
      </c>
      <c r="O16" s="29">
        <f t="shared" si="0"/>
        <v>19593</v>
      </c>
      <c r="P16" s="29">
        <f t="shared" si="0"/>
        <v>0</v>
      </c>
      <c r="Q16" s="29">
        <f t="shared" si="0"/>
        <v>0</v>
      </c>
      <c r="R16" s="29">
        <f t="shared" si="0"/>
        <v>68208</v>
      </c>
      <c r="S16" s="29">
        <f t="shared" si="0"/>
        <v>49788</v>
      </c>
      <c r="T16" s="29">
        <f t="shared" si="0"/>
        <v>0</v>
      </c>
      <c r="U16" s="29">
        <f t="shared" si="0"/>
        <v>0</v>
      </c>
      <c r="V16" s="29">
        <f t="shared" si="0"/>
        <v>36995.99999999999</v>
      </c>
      <c r="W16" s="29">
        <f t="shared" si="0"/>
        <v>0</v>
      </c>
      <c r="X16" s="29">
        <f t="shared" si="0"/>
        <v>14230.125</v>
      </c>
      <c r="Y16" s="29">
        <f t="shared" si="0"/>
        <v>26837.25</v>
      </c>
      <c r="Z16" s="29">
        <f t="shared" si="0"/>
        <v>46885.5</v>
      </c>
      <c r="AA16" s="29">
        <f t="shared" si="0"/>
        <v>17868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B16/116</f>
        <v>279.3491379310345</v>
      </c>
      <c r="C17" s="78">
        <f t="shared" si="1"/>
        <v>0</v>
      </c>
      <c r="D17" s="78">
        <f t="shared" si="1"/>
        <v>173.94827586206895</v>
      </c>
      <c r="E17" s="78">
        <f t="shared" si="1"/>
        <v>86.65086206896552</v>
      </c>
      <c r="F17" s="78">
        <f t="shared" si="1"/>
        <v>0</v>
      </c>
      <c r="G17" s="78">
        <f t="shared" si="1"/>
        <v>0</v>
      </c>
      <c r="H17" s="78">
        <f t="shared" si="1"/>
        <v>92.53448275862068</v>
      </c>
      <c r="I17" s="78">
        <f t="shared" si="1"/>
        <v>469.78448275862064</v>
      </c>
      <c r="J17" s="78">
        <f t="shared" si="1"/>
        <v>619.9655172413793</v>
      </c>
      <c r="K17" s="78">
        <f t="shared" si="1"/>
        <v>691.9913793103449</v>
      </c>
      <c r="L17" s="78">
        <f t="shared" si="1"/>
        <v>427.7586206896551</v>
      </c>
      <c r="M17" s="78">
        <f t="shared" si="1"/>
        <v>0</v>
      </c>
      <c r="N17" s="78">
        <f t="shared" si="1"/>
        <v>254.32758620689654</v>
      </c>
      <c r="O17" s="78">
        <f t="shared" si="1"/>
        <v>168.9051724137931</v>
      </c>
      <c r="P17" s="78">
        <f t="shared" si="1"/>
        <v>0</v>
      </c>
      <c r="Q17" s="78">
        <f t="shared" si="1"/>
        <v>0</v>
      </c>
      <c r="R17" s="78">
        <f t="shared" si="1"/>
        <v>588</v>
      </c>
      <c r="S17" s="78">
        <f t="shared" si="1"/>
        <v>429.2068965517241</v>
      </c>
      <c r="T17" s="78">
        <f t="shared" si="1"/>
        <v>0</v>
      </c>
      <c r="U17" s="78">
        <f t="shared" si="1"/>
        <v>0</v>
      </c>
      <c r="V17" s="78">
        <f t="shared" si="1"/>
        <v>318.93103448275855</v>
      </c>
      <c r="W17" s="78">
        <f t="shared" si="1"/>
        <v>0</v>
      </c>
      <c r="X17" s="78">
        <f t="shared" si="1"/>
        <v>122.67349137931035</v>
      </c>
      <c r="Y17" s="78">
        <f t="shared" si="1"/>
        <v>231.35560344827587</v>
      </c>
      <c r="Z17" s="78">
        <f t="shared" si="1"/>
        <v>404.1853448275862</v>
      </c>
      <c r="AA17" s="78">
        <f t="shared" si="1"/>
        <v>154.0344827586207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639577.875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7994.7234375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158000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5.059951542721519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5</v>
      </c>
      <c r="C8" s="30">
        <v>0</v>
      </c>
      <c r="D8" s="30">
        <v>2</v>
      </c>
      <c r="E8" s="30">
        <v>1</v>
      </c>
      <c r="F8" s="30">
        <v>0</v>
      </c>
      <c r="G8" s="30">
        <v>0</v>
      </c>
      <c r="H8" s="30">
        <v>0</v>
      </c>
      <c r="I8" s="30">
        <v>0</v>
      </c>
      <c r="J8" s="30">
        <v>7</v>
      </c>
      <c r="K8" s="30">
        <v>5</v>
      </c>
      <c r="L8" s="30">
        <v>5</v>
      </c>
      <c r="M8" s="30">
        <v>4</v>
      </c>
      <c r="N8" s="30">
        <v>0</v>
      </c>
      <c r="O8" s="30">
        <v>0</v>
      </c>
      <c r="P8" s="30">
        <v>0</v>
      </c>
      <c r="Q8" s="30">
        <v>0</v>
      </c>
      <c r="R8" s="30">
        <v>2</v>
      </c>
      <c r="S8" s="30">
        <v>3</v>
      </c>
      <c r="T8" s="30">
        <v>0</v>
      </c>
      <c r="U8" s="30">
        <v>5</v>
      </c>
      <c r="V8" s="30">
        <v>3</v>
      </c>
      <c r="W8" s="30">
        <v>0</v>
      </c>
      <c r="X8" s="30">
        <v>0</v>
      </c>
      <c r="Y8" s="30">
        <v>-6</v>
      </c>
      <c r="Z8" s="30">
        <v>-6</v>
      </c>
      <c r="AA8" s="30">
        <v>-4</v>
      </c>
      <c r="AB8" s="30">
        <v>0</v>
      </c>
      <c r="AC8" s="30">
        <v>-2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10</v>
      </c>
      <c r="C9" s="28">
        <v>10</v>
      </c>
      <c r="D9" s="28">
        <v>10</v>
      </c>
      <c r="E9" s="28">
        <v>11</v>
      </c>
      <c r="F9" s="28">
        <v>10</v>
      </c>
      <c r="G9" s="28">
        <v>11</v>
      </c>
      <c r="H9" s="28">
        <v>10</v>
      </c>
      <c r="I9" s="28">
        <v>11</v>
      </c>
      <c r="J9" s="28">
        <v>12</v>
      </c>
      <c r="K9" s="28"/>
      <c r="L9" s="28">
        <v>11</v>
      </c>
      <c r="M9" s="28">
        <v>11</v>
      </c>
      <c r="N9" s="28">
        <v>11</v>
      </c>
      <c r="O9" s="28">
        <v>11</v>
      </c>
      <c r="P9" s="28">
        <v>11</v>
      </c>
      <c r="Q9" s="28">
        <v>10</v>
      </c>
      <c r="R9" s="28">
        <v>10</v>
      </c>
      <c r="S9" s="28"/>
      <c r="T9" s="28">
        <v>0</v>
      </c>
      <c r="U9" s="28">
        <v>6</v>
      </c>
      <c r="V9" s="28">
        <v>2</v>
      </c>
      <c r="W9" s="28">
        <v>2</v>
      </c>
      <c r="X9" s="28">
        <v>1</v>
      </c>
      <c r="Y9" s="28">
        <v>1</v>
      </c>
      <c r="Z9" s="28">
        <v>5</v>
      </c>
      <c r="AA9" s="28">
        <v>4</v>
      </c>
      <c r="AB9" s="28">
        <v>2</v>
      </c>
      <c r="AC9" s="28">
        <v>0</v>
      </c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28</v>
      </c>
      <c r="C10" s="82">
        <v>32</v>
      </c>
      <c r="D10" s="82">
        <v>30</v>
      </c>
      <c r="E10" s="82">
        <v>30</v>
      </c>
      <c r="F10" s="82">
        <v>34</v>
      </c>
      <c r="G10" s="82">
        <v>32</v>
      </c>
      <c r="H10" s="82"/>
      <c r="I10" s="82">
        <v>33</v>
      </c>
      <c r="J10" s="82">
        <v>30</v>
      </c>
      <c r="K10" s="82">
        <v>27</v>
      </c>
      <c r="L10" s="82">
        <v>30</v>
      </c>
      <c r="M10" s="82">
        <v>35</v>
      </c>
      <c r="N10" s="82">
        <v>33</v>
      </c>
      <c r="O10" s="82">
        <v>31</v>
      </c>
      <c r="P10" s="82">
        <v>31</v>
      </c>
      <c r="Q10" s="82"/>
      <c r="R10" s="82"/>
      <c r="S10" s="82">
        <v>27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28</v>
      </c>
      <c r="C11" s="84" t="s">
        <v>28</v>
      </c>
      <c r="D11" s="84" t="s">
        <v>28</v>
      </c>
      <c r="E11" s="84" t="s">
        <v>28</v>
      </c>
      <c r="F11" s="84" t="s">
        <v>28</v>
      </c>
      <c r="G11" s="84" t="s">
        <v>28</v>
      </c>
      <c r="H11" s="84"/>
      <c r="I11" s="84" t="s">
        <v>28</v>
      </c>
      <c r="J11" s="84"/>
      <c r="K11" s="84"/>
      <c r="L11" s="84" t="s">
        <v>28</v>
      </c>
      <c r="M11" s="84" t="s">
        <v>28</v>
      </c>
      <c r="N11" s="84" t="s">
        <v>28</v>
      </c>
      <c r="O11" s="84" t="s">
        <v>28</v>
      </c>
      <c r="P11" s="84" t="s">
        <v>28</v>
      </c>
      <c r="Q11" s="84"/>
      <c r="R11" s="84"/>
      <c r="S11" s="84" t="s">
        <v>28</v>
      </c>
      <c r="T11" s="84"/>
      <c r="U11" s="84" t="s">
        <v>28</v>
      </c>
      <c r="V11" s="84"/>
      <c r="W11" s="84"/>
      <c r="X11" s="84" t="s">
        <v>28</v>
      </c>
      <c r="Y11" s="84" t="s">
        <v>28</v>
      </c>
      <c r="Z11" s="84" t="s">
        <v>28</v>
      </c>
      <c r="AA11" s="84" t="s">
        <v>28</v>
      </c>
      <c r="AB11" s="84" t="s">
        <v>28</v>
      </c>
      <c r="AC11" s="84" t="s">
        <v>28</v>
      </c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 t="s">
        <v>28</v>
      </c>
      <c r="K12" s="3" t="s">
        <v>28</v>
      </c>
      <c r="L12" s="3"/>
      <c r="M12" s="3"/>
      <c r="N12" s="3"/>
      <c r="O12" s="3"/>
      <c r="P12" s="3"/>
      <c r="Q12" s="3" t="s">
        <v>28</v>
      </c>
      <c r="R12" s="3" t="s">
        <v>28</v>
      </c>
      <c r="S12" s="3"/>
      <c r="T12" s="3" t="s">
        <v>28</v>
      </c>
      <c r="U12" s="3"/>
      <c r="V12" s="3" t="s">
        <v>28</v>
      </c>
      <c r="W12" s="3" t="s">
        <v>28</v>
      </c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 t="s">
        <v>28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2</v>
      </c>
      <c r="C14" s="27">
        <v>3</v>
      </c>
      <c r="D14" s="27">
        <v>4</v>
      </c>
      <c r="E14" s="27">
        <v>2</v>
      </c>
      <c r="F14" s="27">
        <v>4</v>
      </c>
      <c r="G14" s="27">
        <v>3.5</v>
      </c>
      <c r="H14" s="27">
        <v>0</v>
      </c>
      <c r="I14" s="27">
        <v>3.5</v>
      </c>
      <c r="J14" s="27">
        <v>2</v>
      </c>
      <c r="K14" s="27">
        <v>2</v>
      </c>
      <c r="L14" s="27">
        <v>2.5</v>
      </c>
      <c r="M14" s="27">
        <v>5</v>
      </c>
      <c r="N14" s="27">
        <v>4.5</v>
      </c>
      <c r="O14" s="27">
        <v>4.5</v>
      </c>
      <c r="P14" s="27">
        <v>4</v>
      </c>
      <c r="Q14" s="27">
        <v>0</v>
      </c>
      <c r="R14" s="27">
        <v>0</v>
      </c>
      <c r="S14" s="27">
        <v>2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(((B10+23)/2)*0.3*270*$A14:$IV14)+((20-B9)*0.3*125*B14)-(80+50)*B14</f>
        <v>4621</v>
      </c>
      <c r="C16" s="29">
        <f t="shared" si="0"/>
        <v>7417.5</v>
      </c>
      <c r="D16" s="29">
        <f t="shared" si="0"/>
        <v>9566</v>
      </c>
      <c r="E16" s="29">
        <f t="shared" si="0"/>
        <v>4708</v>
      </c>
      <c r="F16" s="29">
        <f t="shared" si="0"/>
        <v>10213.999999999998</v>
      </c>
      <c r="G16" s="29">
        <f t="shared" si="0"/>
        <v>8522.5</v>
      </c>
      <c r="H16" s="29">
        <f t="shared" si="0"/>
        <v>0</v>
      </c>
      <c r="I16" s="29">
        <f t="shared" si="0"/>
        <v>8664.25</v>
      </c>
      <c r="J16" s="29">
        <f t="shared" si="0"/>
        <v>4633</v>
      </c>
      <c r="K16" s="29">
        <f t="shared" si="0"/>
        <v>5290</v>
      </c>
      <c r="L16" s="29">
        <f t="shared" si="0"/>
        <v>5885</v>
      </c>
      <c r="M16" s="29">
        <f t="shared" si="0"/>
        <v>12782.5</v>
      </c>
      <c r="N16" s="29">
        <f t="shared" si="0"/>
        <v>11139.75</v>
      </c>
      <c r="O16" s="29">
        <f t="shared" si="0"/>
        <v>10775.25</v>
      </c>
      <c r="P16" s="29">
        <f t="shared" si="0"/>
        <v>9578</v>
      </c>
      <c r="Q16" s="29">
        <f t="shared" si="0"/>
        <v>0</v>
      </c>
      <c r="R16" s="29">
        <f t="shared" si="0"/>
        <v>0</v>
      </c>
      <c r="S16" s="29">
        <f t="shared" si="0"/>
        <v>5290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B16/80</f>
        <v>57.7625</v>
      </c>
      <c r="C17" s="78">
        <f t="shared" si="1"/>
        <v>92.71875</v>
      </c>
      <c r="D17" s="78">
        <f t="shared" si="1"/>
        <v>119.575</v>
      </c>
      <c r="E17" s="78">
        <f t="shared" si="1"/>
        <v>58.85</v>
      </c>
      <c r="F17" s="78">
        <f t="shared" si="1"/>
        <v>127.67499999999998</v>
      </c>
      <c r="G17" s="78">
        <f t="shared" si="1"/>
        <v>106.53125</v>
      </c>
      <c r="H17" s="78">
        <f t="shared" si="1"/>
        <v>0</v>
      </c>
      <c r="I17" s="78">
        <f t="shared" si="1"/>
        <v>108.303125</v>
      </c>
      <c r="J17" s="78">
        <f t="shared" si="1"/>
        <v>57.9125</v>
      </c>
      <c r="K17" s="78">
        <f t="shared" si="1"/>
        <v>66.125</v>
      </c>
      <c r="L17" s="78">
        <f t="shared" si="1"/>
        <v>73.5625</v>
      </c>
      <c r="M17" s="78">
        <f t="shared" si="1"/>
        <v>159.78125</v>
      </c>
      <c r="N17" s="78">
        <f t="shared" si="1"/>
        <v>139.246875</v>
      </c>
      <c r="O17" s="78">
        <f t="shared" si="1"/>
        <v>134.690625</v>
      </c>
      <c r="P17" s="78">
        <f t="shared" si="1"/>
        <v>119.725</v>
      </c>
      <c r="Q17" s="78">
        <f t="shared" si="1"/>
        <v>0</v>
      </c>
      <c r="R17" s="78">
        <f t="shared" si="1"/>
        <v>0</v>
      </c>
      <c r="S17" s="78">
        <f t="shared" si="1"/>
        <v>66.125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119086.75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1488.584375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77700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1.9158100064350065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6" r:id="rId1"/>
  <colBreaks count="1" manualBreakCount="1">
    <brk id="3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-5</v>
      </c>
      <c r="C8" s="30">
        <v>-5</v>
      </c>
      <c r="D8" s="30">
        <v>-5</v>
      </c>
      <c r="E8" s="30">
        <v>-5</v>
      </c>
      <c r="F8" s="30">
        <v>-4</v>
      </c>
      <c r="G8" s="30">
        <v>-7</v>
      </c>
      <c r="H8" s="30">
        <v>2</v>
      </c>
      <c r="I8" s="30">
        <v>6</v>
      </c>
      <c r="J8" s="30">
        <v>10</v>
      </c>
      <c r="K8" s="30">
        <v>8</v>
      </c>
      <c r="L8" s="30">
        <v>8</v>
      </c>
      <c r="M8" s="30">
        <v>10</v>
      </c>
      <c r="N8" s="30">
        <v>10</v>
      </c>
      <c r="O8" s="30">
        <v>10</v>
      </c>
      <c r="P8" s="30">
        <v>7</v>
      </c>
      <c r="Q8" s="30">
        <v>5</v>
      </c>
      <c r="R8" s="30">
        <v>5</v>
      </c>
      <c r="S8" s="30">
        <v>1</v>
      </c>
      <c r="T8" s="30">
        <v>5</v>
      </c>
      <c r="U8" s="30"/>
      <c r="V8" s="30">
        <v>3</v>
      </c>
      <c r="W8" s="30">
        <v>3</v>
      </c>
      <c r="X8" s="30">
        <v>10</v>
      </c>
      <c r="Y8" s="30">
        <v>10</v>
      </c>
      <c r="Z8" s="30">
        <v>10</v>
      </c>
      <c r="AA8" s="30">
        <v>2</v>
      </c>
      <c r="AB8" s="30">
        <v>4</v>
      </c>
      <c r="AC8" s="30"/>
      <c r="AD8" s="30">
        <v>5</v>
      </c>
      <c r="AE8" s="30">
        <v>1</v>
      </c>
      <c r="AF8" s="30">
        <v>5</v>
      </c>
      <c r="AG8" s="45"/>
      <c r="AH8" s="46"/>
      <c r="AI8" s="24"/>
    </row>
    <row r="9" spans="1:35" s="47" customFormat="1" ht="30" customHeight="1">
      <c r="A9" s="72" t="s">
        <v>4</v>
      </c>
      <c r="B9" s="28">
        <v>-2</v>
      </c>
      <c r="C9" s="28">
        <v>-2</v>
      </c>
      <c r="D9" s="28">
        <v>-2</v>
      </c>
      <c r="E9" s="28">
        <v>-2</v>
      </c>
      <c r="F9" s="28">
        <v>0</v>
      </c>
      <c r="G9" s="28">
        <v>5</v>
      </c>
      <c r="H9" s="28">
        <v>7</v>
      </c>
      <c r="I9" s="28">
        <v>10</v>
      </c>
      <c r="J9" s="28">
        <v>10</v>
      </c>
      <c r="K9" s="28">
        <v>10</v>
      </c>
      <c r="L9" s="28">
        <v>10</v>
      </c>
      <c r="M9" s="28">
        <v>11</v>
      </c>
      <c r="N9" s="28">
        <v>15</v>
      </c>
      <c r="O9" s="28">
        <v>10</v>
      </c>
      <c r="P9" s="28">
        <v>12</v>
      </c>
      <c r="Q9" s="28">
        <v>10</v>
      </c>
      <c r="R9" s="28">
        <v>10</v>
      </c>
      <c r="S9" s="28">
        <v>10</v>
      </c>
      <c r="T9" s="28">
        <v>10</v>
      </c>
      <c r="U9" s="28"/>
      <c r="V9" s="28">
        <v>10</v>
      </c>
      <c r="W9" s="28">
        <v>14</v>
      </c>
      <c r="X9" s="28">
        <v>10</v>
      </c>
      <c r="Y9" s="28">
        <v>10</v>
      </c>
      <c r="Z9" s="28">
        <v>10</v>
      </c>
      <c r="AA9" s="28">
        <v>8</v>
      </c>
      <c r="AB9" s="28">
        <v>8</v>
      </c>
      <c r="AC9" s="28">
        <v>11</v>
      </c>
      <c r="AD9" s="28">
        <v>15</v>
      </c>
      <c r="AE9" s="28">
        <v>10</v>
      </c>
      <c r="AF9" s="28">
        <v>8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>
        <v>27</v>
      </c>
      <c r="R10" s="82">
        <v>26</v>
      </c>
      <c r="S10" s="82">
        <v>24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>
        <v>27</v>
      </c>
      <c r="AE10" s="82">
        <v>30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28</v>
      </c>
      <c r="C11" s="84" t="s">
        <v>28</v>
      </c>
      <c r="D11" s="84" t="s">
        <v>28</v>
      </c>
      <c r="E11" s="84" t="s">
        <v>28</v>
      </c>
      <c r="F11" s="84" t="s">
        <v>28</v>
      </c>
      <c r="G11" s="84" t="s">
        <v>28</v>
      </c>
      <c r="H11" s="84"/>
      <c r="I11" s="84"/>
      <c r="J11" s="84"/>
      <c r="K11" s="84"/>
      <c r="L11" s="84"/>
      <c r="M11" s="84"/>
      <c r="N11" s="84" t="s">
        <v>28</v>
      </c>
      <c r="O11" s="84"/>
      <c r="P11" s="84"/>
      <c r="Q11" s="84" t="s">
        <v>28</v>
      </c>
      <c r="R11" s="84" t="s">
        <v>28</v>
      </c>
      <c r="S11" s="84" t="s">
        <v>28</v>
      </c>
      <c r="T11" s="84"/>
      <c r="U11" s="84" t="s">
        <v>28</v>
      </c>
      <c r="V11" s="84"/>
      <c r="W11" s="84" t="s">
        <v>28</v>
      </c>
      <c r="X11" s="84"/>
      <c r="Y11" s="84"/>
      <c r="Z11" s="84"/>
      <c r="AA11" s="84"/>
      <c r="AB11" s="84"/>
      <c r="AC11" s="84"/>
      <c r="AD11" s="84" t="s">
        <v>28</v>
      </c>
      <c r="AE11" s="84" t="s">
        <v>28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 t="s">
        <v>28</v>
      </c>
      <c r="I12" s="3"/>
      <c r="J12" s="3"/>
      <c r="K12" s="3" t="s">
        <v>28</v>
      </c>
      <c r="L12" s="3"/>
      <c r="M12" s="3"/>
      <c r="N12" s="3" t="s">
        <v>28</v>
      </c>
      <c r="O12" s="3"/>
      <c r="P12" s="3" t="s">
        <v>28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 t="s">
        <v>28</v>
      </c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 t="s">
        <v>28</v>
      </c>
      <c r="J13" s="79" t="s">
        <v>28</v>
      </c>
      <c r="K13" s="79"/>
      <c r="L13" s="79" t="s">
        <v>28</v>
      </c>
      <c r="M13" s="79" t="s">
        <v>28</v>
      </c>
      <c r="N13" s="79"/>
      <c r="O13" s="79" t="s">
        <v>28</v>
      </c>
      <c r="P13" s="79"/>
      <c r="Q13" s="79"/>
      <c r="R13" s="79"/>
      <c r="S13" s="79"/>
      <c r="T13" s="79" t="s">
        <v>28</v>
      </c>
      <c r="U13" s="79"/>
      <c r="V13" s="79" t="s">
        <v>28</v>
      </c>
      <c r="W13" s="79"/>
      <c r="X13" s="79" t="s">
        <v>28</v>
      </c>
      <c r="Y13" s="79" t="s">
        <v>28</v>
      </c>
      <c r="Z13" s="79" t="s">
        <v>28</v>
      </c>
      <c r="AA13" s="79"/>
      <c r="AB13" s="79" t="s">
        <v>28</v>
      </c>
      <c r="AC13" s="79" t="s">
        <v>28</v>
      </c>
      <c r="AD13" s="79"/>
      <c r="AE13" s="79"/>
      <c r="AF13" s="89" t="s">
        <v>28</v>
      </c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2.5</v>
      </c>
      <c r="R14" s="27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2</v>
      </c>
      <c r="AE14" s="27">
        <v>3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0</v>
      </c>
      <c r="C16" s="29">
        <f aca="true" t="shared" si="0" ref="C16:AF16">(((C10+23)/2)*0.3*270*$A14:$IV14)+((20-C9)*0.3*125*C14)-(80+50)*C14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>(((Q10+23)/2)*0.3*270*14:14)+((20-Q9)*0.3*125*Q14)-(80+50)*Q14</f>
        <v>5675</v>
      </c>
      <c r="R16" s="29">
        <f>(((R10+23)/2)*0.3*270*14:14)+((20-R9)*0.3*125*R14)-(80+50)*R14</f>
        <v>4459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>(((Z10+23)/2)*0.3*270*14:14)+((20-Z9)*0.3*125*Z14)-(80+50)*Z14</f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>(((AD10+23)/2)*0.3*270*14:14)+((20-AD9)*0.3*125*AD14)-(80+50)*AD14</f>
        <v>4165</v>
      </c>
      <c r="AE16" s="29">
        <f>(((AE10+23)/2)*0.3*270*14:14)+((20-AE9)*0.3*125*AE14)-(80+50)*AE14</f>
        <v>7174.5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0</v>
      </c>
      <c r="C17" s="78">
        <f aca="true" t="shared" si="1" ref="C17:AF17">C16/80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70.9375</v>
      </c>
      <c r="R17" s="78">
        <f t="shared" si="1"/>
        <v>55.7375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52.0625</v>
      </c>
      <c r="AE17" s="78">
        <f t="shared" si="1"/>
        <v>89.68125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21473.5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268.41875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53200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0.504546522556391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0" r:id="rId1"/>
  <colBreaks count="1" manualBreakCount="1">
    <brk id="3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8</v>
      </c>
      <c r="C8" s="30">
        <v>10</v>
      </c>
      <c r="D8" s="30">
        <v>10</v>
      </c>
      <c r="E8" s="30">
        <v>10</v>
      </c>
      <c r="F8" s="30">
        <v>10</v>
      </c>
      <c r="G8" s="30">
        <v>10</v>
      </c>
      <c r="H8" s="30">
        <v>10</v>
      </c>
      <c r="I8" s="30">
        <v>2</v>
      </c>
      <c r="J8" s="30">
        <v>2</v>
      </c>
      <c r="K8" s="30">
        <v>2</v>
      </c>
      <c r="L8" s="30">
        <v>2</v>
      </c>
      <c r="M8" s="30">
        <v>2</v>
      </c>
      <c r="N8" s="30">
        <v>1</v>
      </c>
      <c r="O8" s="30">
        <v>1</v>
      </c>
      <c r="P8" s="30">
        <v>1</v>
      </c>
      <c r="Q8" s="30">
        <v>1</v>
      </c>
      <c r="R8" s="30">
        <v>1</v>
      </c>
      <c r="S8" s="30">
        <v>2</v>
      </c>
      <c r="T8" s="30">
        <v>2</v>
      </c>
      <c r="U8" s="30">
        <v>2</v>
      </c>
      <c r="V8" s="30">
        <v>1</v>
      </c>
      <c r="W8" s="30">
        <v>5</v>
      </c>
      <c r="X8" s="30">
        <v>5</v>
      </c>
      <c r="Y8" s="30">
        <v>5</v>
      </c>
      <c r="Z8" s="30">
        <v>0</v>
      </c>
      <c r="AA8" s="30">
        <v>0</v>
      </c>
      <c r="AB8" s="30">
        <v>0</v>
      </c>
      <c r="AC8" s="30">
        <v>0</v>
      </c>
      <c r="AD8" s="30">
        <v>-2</v>
      </c>
      <c r="AE8" s="30">
        <v>-3</v>
      </c>
      <c r="AF8" s="30">
        <v>-3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 t="s">
        <v>28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 t="s">
        <v>28</v>
      </c>
      <c r="AD11" s="84" t="s">
        <v>28</v>
      </c>
      <c r="AE11" s="84" t="s">
        <v>28</v>
      </c>
      <c r="AF11" s="85" t="s">
        <v>28</v>
      </c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 t="s">
        <v>28</v>
      </c>
      <c r="Q12" s="3" t="s">
        <v>28</v>
      </c>
      <c r="R12" s="3"/>
      <c r="S12" s="3" t="s">
        <v>28</v>
      </c>
      <c r="T12" s="3"/>
      <c r="U12" s="3"/>
      <c r="V12" s="3"/>
      <c r="W12" s="3"/>
      <c r="X12" s="3" t="s">
        <v>28</v>
      </c>
      <c r="Y12" s="3" t="s">
        <v>28</v>
      </c>
      <c r="Z12" s="3" t="s">
        <v>28</v>
      </c>
      <c r="AA12" s="3" t="s">
        <v>28</v>
      </c>
      <c r="AB12" s="3" t="s">
        <v>28</v>
      </c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28</v>
      </c>
      <c r="C13" s="79" t="s">
        <v>28</v>
      </c>
      <c r="D13" s="79" t="s">
        <v>28</v>
      </c>
      <c r="E13" s="79" t="s">
        <v>28</v>
      </c>
      <c r="F13" s="79" t="s">
        <v>28</v>
      </c>
      <c r="G13" s="79" t="s">
        <v>28</v>
      </c>
      <c r="H13" s="79" t="s">
        <v>28</v>
      </c>
      <c r="I13" s="79" t="s">
        <v>28</v>
      </c>
      <c r="J13" s="79" t="s">
        <v>28</v>
      </c>
      <c r="K13" s="79" t="s">
        <v>28</v>
      </c>
      <c r="L13" s="79" t="s">
        <v>28</v>
      </c>
      <c r="M13" s="79" t="s">
        <v>28</v>
      </c>
      <c r="N13" s="79" t="s">
        <v>28</v>
      </c>
      <c r="O13" s="79"/>
      <c r="P13" s="79"/>
      <c r="Q13" s="79"/>
      <c r="R13" s="79" t="s">
        <v>28</v>
      </c>
      <c r="S13" s="79"/>
      <c r="T13" s="79" t="s">
        <v>28</v>
      </c>
      <c r="U13" s="79" t="s">
        <v>28</v>
      </c>
      <c r="V13" s="79" t="s">
        <v>28</v>
      </c>
      <c r="W13" s="79" t="s">
        <v>28</v>
      </c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0</v>
      </c>
      <c r="C16" s="29">
        <f aca="true" t="shared" si="0" ref="C16:AF16">(((C10+23)/2)*0.3*270*$A14:$IV14)+((20-C9)*0.3*125*C14)-(80+50)*C14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0</v>
      </c>
      <c r="C17" s="78">
        <f aca="true" t="shared" si="1" ref="C17:AF17">C16/80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0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0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44600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97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2</v>
      </c>
      <c r="C8" s="30">
        <v>2</v>
      </c>
      <c r="D8" s="30">
        <v>5</v>
      </c>
      <c r="E8" s="30">
        <v>10</v>
      </c>
      <c r="F8" s="30">
        <v>10</v>
      </c>
      <c r="G8" s="30">
        <v>5</v>
      </c>
      <c r="H8" s="30">
        <v>5</v>
      </c>
      <c r="I8" s="30">
        <v>10</v>
      </c>
      <c r="J8" s="30">
        <v>10</v>
      </c>
      <c r="K8" s="30">
        <v>11</v>
      </c>
      <c r="L8" s="30">
        <v>10</v>
      </c>
      <c r="M8" s="30">
        <v>8</v>
      </c>
      <c r="N8" s="30">
        <v>10</v>
      </c>
      <c r="O8" s="30">
        <v>8</v>
      </c>
      <c r="P8" s="30">
        <v>8</v>
      </c>
      <c r="Q8" s="30">
        <v>8</v>
      </c>
      <c r="R8" s="30">
        <v>8</v>
      </c>
      <c r="S8" s="30">
        <v>0</v>
      </c>
      <c r="T8" s="30">
        <v>2</v>
      </c>
      <c r="U8" s="30">
        <v>10</v>
      </c>
      <c r="V8" s="30">
        <v>11</v>
      </c>
      <c r="W8" s="30">
        <v>8</v>
      </c>
      <c r="X8" s="30">
        <v>6</v>
      </c>
      <c r="Y8" s="30">
        <v>3</v>
      </c>
      <c r="Z8" s="30">
        <v>10</v>
      </c>
      <c r="AA8" s="30">
        <v>10</v>
      </c>
      <c r="AB8" s="30">
        <v>10</v>
      </c>
      <c r="AC8" s="30">
        <v>10</v>
      </c>
      <c r="AD8" s="30">
        <v>5</v>
      </c>
      <c r="AE8" s="30">
        <v>2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>
        <v>20</v>
      </c>
      <c r="H9" s="28">
        <v>20</v>
      </c>
      <c r="I9" s="28"/>
      <c r="J9" s="28">
        <v>20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>
        <v>35</v>
      </c>
      <c r="H10" s="82">
        <v>38</v>
      </c>
      <c r="I10" s="82"/>
      <c r="J10" s="82">
        <v>32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 t="s">
        <v>21</v>
      </c>
      <c r="H11" s="84" t="s">
        <v>21</v>
      </c>
      <c r="I11" s="84"/>
      <c r="J11" s="84" t="s">
        <v>21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 t="s">
        <v>21</v>
      </c>
      <c r="Y11" s="84"/>
      <c r="Z11" s="84"/>
      <c r="AA11" s="84"/>
      <c r="AB11" s="84"/>
      <c r="AC11" s="84"/>
      <c r="AD11" s="84" t="s">
        <v>21</v>
      </c>
      <c r="AE11" s="84" t="s">
        <v>21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 t="s">
        <v>21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 t="s">
        <v>21</v>
      </c>
      <c r="Z12" s="3"/>
      <c r="AA12" s="3"/>
      <c r="AB12" s="3"/>
      <c r="AC12" s="3"/>
      <c r="AD12" s="3"/>
      <c r="AE12" s="3" t="s">
        <v>21</v>
      </c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 t="s">
        <v>21</v>
      </c>
      <c r="D13" s="79" t="s">
        <v>21</v>
      </c>
      <c r="E13" s="79" t="s">
        <v>21</v>
      </c>
      <c r="F13" s="79"/>
      <c r="G13" s="79"/>
      <c r="H13" s="79"/>
      <c r="I13" s="79" t="s">
        <v>21</v>
      </c>
      <c r="J13" s="79"/>
      <c r="K13" s="79" t="s">
        <v>21</v>
      </c>
      <c r="L13" s="79" t="s">
        <v>21</v>
      </c>
      <c r="M13" s="79" t="s">
        <v>21</v>
      </c>
      <c r="N13" s="79" t="s">
        <v>21</v>
      </c>
      <c r="O13" s="79" t="s">
        <v>21</v>
      </c>
      <c r="P13" s="79" t="s">
        <v>21</v>
      </c>
      <c r="Q13" s="79" t="s">
        <v>21</v>
      </c>
      <c r="R13" s="79" t="s">
        <v>21</v>
      </c>
      <c r="S13" s="79" t="s">
        <v>21</v>
      </c>
      <c r="T13" s="79" t="s">
        <v>21</v>
      </c>
      <c r="U13" s="79" t="s">
        <v>21</v>
      </c>
      <c r="V13" s="79" t="s">
        <v>21</v>
      </c>
      <c r="W13" s="79" t="s">
        <v>21</v>
      </c>
      <c r="X13" s="79"/>
      <c r="Y13" s="79"/>
      <c r="Z13" s="79" t="s">
        <v>21</v>
      </c>
      <c r="AA13" s="79" t="s">
        <v>21</v>
      </c>
      <c r="AB13" s="79" t="s">
        <v>21</v>
      </c>
      <c r="AC13" s="79" t="s">
        <v>21</v>
      </c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5</v>
      </c>
      <c r="H14" s="27">
        <v>4.5</v>
      </c>
      <c r="I14" s="27">
        <v>0</v>
      </c>
      <c r="J14" s="27">
        <v>2.5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/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0</v>
      </c>
      <c r="C16" s="29">
        <f>(((C10+23)/2)*0.3*270*14:14)+((20-C9)*0.3*125*C14)-(80+50)*C14</f>
        <v>0</v>
      </c>
      <c r="D16" s="29">
        <f>(((D10+23)/2)*0.3*270*14:14)+((20-D9)*0.3*125*D14)-(80+50)*D14</f>
        <v>0</v>
      </c>
      <c r="E16" s="29">
        <f>(((E10+23)/2)*0.3*270*14:14)+((20-E9)*0.3*125*E14)-(80+50)*E14</f>
        <v>0</v>
      </c>
      <c r="F16" s="29">
        <v>0</v>
      </c>
      <c r="G16" s="29">
        <f aca="true" t="shared" si="0" ref="G16:AF16">(((G10+23)/2)*0.3*270*$A14:$IV14)+((20-G9)*0.3*125*G14)-(80+50)*G14</f>
        <v>11095</v>
      </c>
      <c r="H16" s="29">
        <f t="shared" si="0"/>
        <v>10532.25</v>
      </c>
      <c r="I16" s="29">
        <f t="shared" si="0"/>
        <v>0</v>
      </c>
      <c r="J16" s="29">
        <f t="shared" si="0"/>
        <v>5243.75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B16/80</f>
        <v>0</v>
      </c>
      <c r="C17" s="78">
        <f t="shared" si="1"/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138.6875</v>
      </c>
      <c r="H17" s="78">
        <f t="shared" si="1"/>
        <v>131.653125</v>
      </c>
      <c r="I17" s="78">
        <f t="shared" si="1"/>
        <v>0</v>
      </c>
      <c r="J17" s="78">
        <f t="shared" si="1"/>
        <v>65.546875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26871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335.8875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64000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0.52482421875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.787401574803149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18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12</v>
      </c>
      <c r="C8" s="30">
        <v>12</v>
      </c>
      <c r="D8" s="30">
        <v>13</v>
      </c>
      <c r="E8" s="30">
        <v>11</v>
      </c>
      <c r="F8" s="30">
        <v>10</v>
      </c>
      <c r="G8" s="30">
        <v>8</v>
      </c>
      <c r="H8" s="30">
        <v>10</v>
      </c>
      <c r="I8" s="30">
        <v>10</v>
      </c>
      <c r="J8" s="30">
        <v>11</v>
      </c>
      <c r="K8" s="30">
        <v>11</v>
      </c>
      <c r="L8" s="30">
        <v>10</v>
      </c>
      <c r="M8" s="30">
        <v>10</v>
      </c>
      <c r="N8" s="30">
        <v>10</v>
      </c>
      <c r="O8" s="30">
        <v>7</v>
      </c>
      <c r="P8" s="30">
        <v>5</v>
      </c>
      <c r="Q8" s="30">
        <v>6</v>
      </c>
      <c r="R8" s="30">
        <v>6</v>
      </c>
      <c r="S8" s="30">
        <v>0</v>
      </c>
      <c r="T8" s="30">
        <v>4</v>
      </c>
      <c r="U8" s="30">
        <v>10</v>
      </c>
      <c r="V8" s="30">
        <v>5</v>
      </c>
      <c r="W8" s="30">
        <v>5</v>
      </c>
      <c r="X8" s="30">
        <v>6</v>
      </c>
      <c r="Y8" s="30">
        <v>5</v>
      </c>
      <c r="Z8" s="30">
        <v>10</v>
      </c>
      <c r="AA8" s="30">
        <v>5</v>
      </c>
      <c r="AB8" s="30">
        <v>6</v>
      </c>
      <c r="AC8" s="30">
        <v>6</v>
      </c>
      <c r="AD8" s="30">
        <v>6</v>
      </c>
      <c r="AE8" s="30">
        <v>6</v>
      </c>
      <c r="AF8" s="30">
        <v>5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 t="s">
        <v>21</v>
      </c>
      <c r="O11" s="84"/>
      <c r="P11" s="84"/>
      <c r="Q11" s="84"/>
      <c r="R11" s="84" t="s">
        <v>21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 t="s">
        <v>21</v>
      </c>
      <c r="J12" s="3"/>
      <c r="K12" s="3"/>
      <c r="L12" s="3" t="s">
        <v>21</v>
      </c>
      <c r="M12" s="3" t="s">
        <v>21</v>
      </c>
      <c r="N12" s="3"/>
      <c r="O12" s="3" t="s">
        <v>21</v>
      </c>
      <c r="P12" s="3"/>
      <c r="Q12" s="3"/>
      <c r="R12" s="3"/>
      <c r="S12" s="3" t="s">
        <v>21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 t="s">
        <v>21</v>
      </c>
      <c r="D13" s="79" t="s">
        <v>21</v>
      </c>
      <c r="E13" s="79" t="s">
        <v>21</v>
      </c>
      <c r="F13" s="79" t="s">
        <v>21</v>
      </c>
      <c r="G13" s="79" t="s">
        <v>21</v>
      </c>
      <c r="H13" s="79" t="s">
        <v>21</v>
      </c>
      <c r="I13" s="79"/>
      <c r="J13" s="79" t="s">
        <v>21</v>
      </c>
      <c r="K13" s="79" t="s">
        <v>21</v>
      </c>
      <c r="L13" s="79"/>
      <c r="M13" s="79" t="s">
        <v>21</v>
      </c>
      <c r="N13" s="79"/>
      <c r="O13" s="79"/>
      <c r="P13" s="79" t="s">
        <v>21</v>
      </c>
      <c r="Q13" s="79" t="s">
        <v>21</v>
      </c>
      <c r="R13" s="79"/>
      <c r="S13" s="79"/>
      <c r="T13" s="79" t="s">
        <v>21</v>
      </c>
      <c r="U13" s="79" t="s">
        <v>21</v>
      </c>
      <c r="V13" s="79" t="s">
        <v>21</v>
      </c>
      <c r="W13" s="79" t="s">
        <v>21</v>
      </c>
      <c r="X13" s="79" t="s">
        <v>21</v>
      </c>
      <c r="Y13" s="79" t="s">
        <v>21</v>
      </c>
      <c r="Z13" s="79" t="s">
        <v>21</v>
      </c>
      <c r="AA13" s="79" t="s">
        <v>21</v>
      </c>
      <c r="AB13" s="79" t="s">
        <v>21</v>
      </c>
      <c r="AC13" s="79" t="s">
        <v>21</v>
      </c>
      <c r="AD13" s="79" t="s">
        <v>21</v>
      </c>
      <c r="AE13" s="79" t="s">
        <v>21</v>
      </c>
      <c r="AF13" s="89" t="s">
        <v>21</v>
      </c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(((B10+23)/2)*0.3*270*$A14:$IV14)+((20-B9)*0.3*125*B14)-(80+50)*B14</f>
        <v>0</v>
      </c>
      <c r="C16" s="29">
        <f t="shared" si="0"/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94" customFormat="1" ht="30" customHeight="1">
      <c r="A17" s="73" t="s">
        <v>11</v>
      </c>
      <c r="B17" s="90">
        <f aca="true" t="shared" si="1" ref="B17:AF17">B16/80</f>
        <v>0</v>
      </c>
      <c r="C17" s="90">
        <f t="shared" si="1"/>
        <v>0</v>
      </c>
      <c r="D17" s="90">
        <f t="shared" si="1"/>
        <v>0</v>
      </c>
      <c r="E17" s="90">
        <f t="shared" si="1"/>
        <v>0</v>
      </c>
      <c r="F17" s="90">
        <f t="shared" si="1"/>
        <v>0</v>
      </c>
      <c r="G17" s="90">
        <f t="shared" si="1"/>
        <v>0</v>
      </c>
      <c r="H17" s="90">
        <f t="shared" si="1"/>
        <v>0</v>
      </c>
      <c r="I17" s="90">
        <f t="shared" si="1"/>
        <v>0</v>
      </c>
      <c r="J17" s="90">
        <f t="shared" si="1"/>
        <v>0</v>
      </c>
      <c r="K17" s="90">
        <f t="shared" si="1"/>
        <v>0</v>
      </c>
      <c r="L17" s="90">
        <f t="shared" si="1"/>
        <v>0</v>
      </c>
      <c r="M17" s="90">
        <f t="shared" si="1"/>
        <v>0</v>
      </c>
      <c r="N17" s="90">
        <f t="shared" si="1"/>
        <v>0</v>
      </c>
      <c r="O17" s="90">
        <f t="shared" si="1"/>
        <v>0</v>
      </c>
      <c r="P17" s="90">
        <f t="shared" si="1"/>
        <v>0</v>
      </c>
      <c r="Q17" s="90">
        <f t="shared" si="1"/>
        <v>0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90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90">
        <f t="shared" si="1"/>
        <v>0</v>
      </c>
      <c r="Z17" s="90">
        <f t="shared" si="1"/>
        <v>0</v>
      </c>
      <c r="AA17" s="90">
        <f t="shared" si="1"/>
        <v>0</v>
      </c>
      <c r="AB17" s="90">
        <f t="shared" si="1"/>
        <v>0</v>
      </c>
      <c r="AC17" s="90">
        <f t="shared" si="1"/>
        <v>0</v>
      </c>
      <c r="AD17" s="90">
        <f t="shared" si="1"/>
        <v>0</v>
      </c>
      <c r="AE17" s="90">
        <f t="shared" si="1"/>
        <v>0</v>
      </c>
      <c r="AF17" s="90">
        <f t="shared" si="1"/>
        <v>0</v>
      </c>
      <c r="AG17" s="91"/>
      <c r="AH17" s="92"/>
      <c r="AI17" s="93"/>
    </row>
    <row r="18" spans="1:35" s="10" customFormat="1" ht="10.5" customHeight="1">
      <c r="A18" s="6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6"/>
      <c r="AH18" s="65"/>
      <c r="AI18" s="11"/>
    </row>
    <row r="19" spans="1:35" ht="18" customHeight="1">
      <c r="A19" s="106" t="s">
        <v>15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5"/>
      <c r="Y19" s="6"/>
      <c r="Z19" s="6"/>
      <c r="AA19" s="6"/>
      <c r="AB19" s="6"/>
      <c r="AD19" s="41"/>
      <c r="AE19" s="41"/>
      <c r="AF19" s="15"/>
      <c r="AG19" s="66"/>
      <c r="AH19" s="67"/>
      <c r="AI19" s="11"/>
    </row>
    <row r="20" spans="1:35" ht="19.5" customHeight="1">
      <c r="A20" s="23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7"/>
      <c r="Y20" s="6"/>
      <c r="Z20" s="6"/>
      <c r="AA20" s="6"/>
      <c r="AB20" s="6"/>
      <c r="AD20" s="41"/>
      <c r="AE20" s="41"/>
      <c r="AF20" s="2"/>
      <c r="AG20" s="66"/>
      <c r="AH20" s="68"/>
      <c r="AI20" s="17"/>
    </row>
    <row r="21" spans="1:35" ht="18.75" customHeight="1">
      <c r="A21" s="10" t="s">
        <v>10</v>
      </c>
      <c r="B21" s="10"/>
      <c r="C21" s="10"/>
      <c r="D21" s="4"/>
      <c r="E21" s="4"/>
      <c r="F21" s="107">
        <f>B15+C15+D15+E15+F15+G15+H15+I15+J15+K15+L15+M15+N15+O15+P15+Q15+R15+S15+T15+U15+V15+W15+X15+Y15+Z15+AA15+AB15+AC15+AD15+AE15+AF15</f>
        <v>0</v>
      </c>
      <c r="G21" s="102"/>
      <c r="H21" s="102"/>
      <c r="I21" s="102"/>
      <c r="J21" s="102"/>
      <c r="K21" s="102"/>
      <c r="L21" s="102"/>
      <c r="M21" s="4"/>
      <c r="N21" s="4"/>
      <c r="O21" s="4"/>
      <c r="P21" s="4"/>
      <c r="Q21" s="4" t="s">
        <v>26</v>
      </c>
      <c r="R21" s="95"/>
      <c r="S21" s="96"/>
      <c r="T21" s="4"/>
      <c r="U21" s="4"/>
      <c r="V21" s="108">
        <f>F21/80</f>
        <v>0</v>
      </c>
      <c r="W21" s="109"/>
      <c r="X21" s="109"/>
      <c r="Y21" s="109"/>
      <c r="Z21" s="109"/>
      <c r="AC21" s="34" t="s">
        <v>22</v>
      </c>
      <c r="AF21" s="2"/>
      <c r="AG21" s="66"/>
      <c r="AH21" s="65"/>
      <c r="AI21" s="11"/>
    </row>
    <row r="22" spans="1:35" s="32" customFormat="1" ht="17.25" customHeight="1">
      <c r="A22" s="32" t="s">
        <v>25</v>
      </c>
      <c r="B22" s="22"/>
      <c r="C22" s="22"/>
      <c r="D22" s="22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01">
        <v>111000</v>
      </c>
      <c r="Q22" s="102"/>
      <c r="R22" s="102"/>
      <c r="S22" s="102"/>
      <c r="T22" s="66" t="s">
        <v>6</v>
      </c>
      <c r="U22" s="66"/>
      <c r="V22" s="66" t="s">
        <v>13</v>
      </c>
      <c r="W22" s="66"/>
      <c r="AF22" s="38"/>
      <c r="AG22" s="66"/>
      <c r="AH22" s="65"/>
      <c r="AI22" s="11"/>
    </row>
    <row r="23" spans="1:35" ht="18" customHeight="1">
      <c r="A23" s="34" t="s">
        <v>23</v>
      </c>
      <c r="B23" s="69"/>
      <c r="C23" s="69"/>
      <c r="D23" s="69"/>
      <c r="E23" s="69"/>
      <c r="F23" s="69"/>
      <c r="G23" s="103">
        <f>V21*100/P22</f>
        <v>0</v>
      </c>
      <c r="H23" s="103"/>
      <c r="I23" s="103"/>
      <c r="J23" s="103"/>
      <c r="K23" s="69"/>
      <c r="L23" s="69" t="s">
        <v>24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AH23" s="65"/>
      <c r="AI23" s="11"/>
    </row>
    <row r="24" spans="2:30" ht="9.7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AA24" s="8"/>
      <c r="AB24" s="8"/>
      <c r="AC24" s="8"/>
      <c r="AD24" s="8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2:31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</sheetData>
  <sheetProtection/>
  <mergeCells count="11">
    <mergeCell ref="V21:Z21"/>
    <mergeCell ref="B1:G1"/>
    <mergeCell ref="AH1:AI1"/>
    <mergeCell ref="B3:G3"/>
    <mergeCell ref="AH3:AI3"/>
    <mergeCell ref="P22:S22"/>
    <mergeCell ref="G23:J23"/>
    <mergeCell ref="B4:G4"/>
    <mergeCell ref="A5:AF5"/>
    <mergeCell ref="A19:W19"/>
    <mergeCell ref="F21:L21"/>
  </mergeCells>
  <printOptions/>
  <pageMargins left="0" right="0.3937007874015748" top="0" bottom="0" header="0.5118110236220472" footer="0.5118110236220472"/>
  <pageSetup horizontalDpi="600" verticalDpi="600" orientation="landscape" paperSize="9" scale="90" r:id="rId1"/>
  <colBreaks count="1" manualBreakCount="1">
    <brk id="33" max="2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/>
      <c r="D8" s="30">
        <v>13</v>
      </c>
      <c r="E8" s="30">
        <v>13</v>
      </c>
      <c r="F8" s="30">
        <v>10</v>
      </c>
      <c r="G8" s="30">
        <v>11</v>
      </c>
      <c r="H8" s="30">
        <v>15</v>
      </c>
      <c r="I8" s="30">
        <v>12</v>
      </c>
      <c r="J8" s="30">
        <v>14</v>
      </c>
      <c r="K8" s="30">
        <v>13</v>
      </c>
      <c r="L8" s="30">
        <v>12</v>
      </c>
      <c r="M8" s="30">
        <v>13</v>
      </c>
      <c r="N8" s="30">
        <v>16</v>
      </c>
      <c r="O8" s="30">
        <v>13</v>
      </c>
      <c r="P8" s="30">
        <v>13</v>
      </c>
      <c r="Q8" s="30">
        <v>178</v>
      </c>
      <c r="R8" s="30">
        <v>14</v>
      </c>
      <c r="S8" s="30">
        <v>8</v>
      </c>
      <c r="T8" s="30">
        <v>8</v>
      </c>
      <c r="U8" s="30">
        <v>10</v>
      </c>
      <c r="V8" s="30">
        <v>15</v>
      </c>
      <c r="W8" s="30">
        <v>11</v>
      </c>
      <c r="X8" s="30">
        <v>11</v>
      </c>
      <c r="Y8" s="30">
        <v>10</v>
      </c>
      <c r="Z8" s="30">
        <v>11</v>
      </c>
      <c r="AA8" s="30">
        <v>8</v>
      </c>
      <c r="AB8" s="30">
        <v>10</v>
      </c>
      <c r="AC8" s="30">
        <v>7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>
        <v>17</v>
      </c>
      <c r="E9" s="28">
        <v>15</v>
      </c>
      <c r="F9" s="28">
        <v>14</v>
      </c>
      <c r="G9" s="28">
        <v>17</v>
      </c>
      <c r="H9" s="28">
        <v>19</v>
      </c>
      <c r="I9" s="28">
        <v>18</v>
      </c>
      <c r="J9" s="28">
        <v>19</v>
      </c>
      <c r="K9" s="28">
        <v>17</v>
      </c>
      <c r="L9" s="28">
        <v>18</v>
      </c>
      <c r="M9" s="28">
        <v>16</v>
      </c>
      <c r="N9" s="28">
        <v>18</v>
      </c>
      <c r="O9" s="28">
        <v>21</v>
      </c>
      <c r="P9" s="28">
        <v>18</v>
      </c>
      <c r="Q9" s="28">
        <v>19</v>
      </c>
      <c r="R9" s="28">
        <v>20</v>
      </c>
      <c r="S9" s="28">
        <v>15</v>
      </c>
      <c r="T9" s="28">
        <v>13</v>
      </c>
      <c r="U9" s="28">
        <v>13</v>
      </c>
      <c r="V9" s="28">
        <v>19</v>
      </c>
      <c r="W9" s="28"/>
      <c r="X9" s="28">
        <v>16</v>
      </c>
      <c r="Y9" s="28">
        <v>17</v>
      </c>
      <c r="Z9" s="28">
        <v>14</v>
      </c>
      <c r="AA9" s="28">
        <v>13</v>
      </c>
      <c r="AB9" s="28">
        <v>9</v>
      </c>
      <c r="AC9" s="28">
        <v>14</v>
      </c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>
        <v>37</v>
      </c>
      <c r="E10" s="82">
        <v>36</v>
      </c>
      <c r="F10" s="82">
        <v>44</v>
      </c>
      <c r="G10" s="82">
        <v>42</v>
      </c>
      <c r="H10" s="82">
        <v>45</v>
      </c>
      <c r="I10" s="82">
        <v>41</v>
      </c>
      <c r="J10" s="82">
        <v>40</v>
      </c>
      <c r="K10" s="82">
        <v>41</v>
      </c>
      <c r="L10" s="82">
        <v>41</v>
      </c>
      <c r="M10" s="82">
        <v>45</v>
      </c>
      <c r="N10" s="82">
        <v>45</v>
      </c>
      <c r="O10" s="82"/>
      <c r="P10" s="82"/>
      <c r="Q10" s="82">
        <v>47</v>
      </c>
      <c r="R10" s="82">
        <v>37</v>
      </c>
      <c r="S10" s="82">
        <v>37</v>
      </c>
      <c r="T10" s="82">
        <v>44</v>
      </c>
      <c r="U10" s="82">
        <v>47</v>
      </c>
      <c r="V10" s="82">
        <v>46</v>
      </c>
      <c r="W10" s="82"/>
      <c r="X10" s="82">
        <v>45</v>
      </c>
      <c r="Y10" s="82">
        <v>30</v>
      </c>
      <c r="Z10" s="82">
        <v>33</v>
      </c>
      <c r="AA10" s="82"/>
      <c r="AB10" s="82"/>
      <c r="AC10" s="82">
        <v>36</v>
      </c>
      <c r="AD10" s="82">
        <v>40</v>
      </c>
      <c r="AE10" s="82">
        <v>41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21</v>
      </c>
      <c r="F11" s="84" t="s">
        <v>21</v>
      </c>
      <c r="G11" s="84"/>
      <c r="H11" s="84" t="s">
        <v>21</v>
      </c>
      <c r="I11" s="84" t="s">
        <v>21</v>
      </c>
      <c r="J11" s="84"/>
      <c r="K11" s="84" t="s">
        <v>21</v>
      </c>
      <c r="L11" s="84" t="s">
        <v>21</v>
      </c>
      <c r="M11" s="84" t="s">
        <v>21</v>
      </c>
      <c r="N11" s="84" t="s">
        <v>21</v>
      </c>
      <c r="O11" s="84" t="s">
        <v>21</v>
      </c>
      <c r="P11" s="84" t="s">
        <v>21</v>
      </c>
      <c r="Q11" s="84" t="s">
        <v>21</v>
      </c>
      <c r="R11" s="84"/>
      <c r="S11" s="84" t="s">
        <v>21</v>
      </c>
      <c r="T11" s="84" t="s">
        <v>21</v>
      </c>
      <c r="U11" s="84" t="s">
        <v>21</v>
      </c>
      <c r="V11" s="84" t="s">
        <v>21</v>
      </c>
      <c r="W11" s="84"/>
      <c r="X11" s="84"/>
      <c r="Y11" s="84"/>
      <c r="Z11" s="84"/>
      <c r="AA11" s="84"/>
      <c r="AB11" s="84"/>
      <c r="AC11" s="84"/>
      <c r="AD11" s="84"/>
      <c r="AE11" s="84" t="s">
        <v>21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 t="s">
        <v>21</v>
      </c>
      <c r="H12" s="3"/>
      <c r="I12" s="3"/>
      <c r="J12" s="3" t="s">
        <v>21</v>
      </c>
      <c r="K12" s="3"/>
      <c r="L12" s="3"/>
      <c r="M12" s="3"/>
      <c r="N12" s="3"/>
      <c r="O12" s="3"/>
      <c r="P12" s="3"/>
      <c r="Q12" s="3"/>
      <c r="R12" s="3" t="s">
        <v>21</v>
      </c>
      <c r="S12" s="3"/>
      <c r="T12" s="3"/>
      <c r="U12" s="3"/>
      <c r="V12" s="3"/>
      <c r="W12" s="3"/>
      <c r="X12" s="3" t="s">
        <v>21</v>
      </c>
      <c r="Y12" s="3"/>
      <c r="Z12" s="3" t="s">
        <v>21</v>
      </c>
      <c r="AA12" s="3"/>
      <c r="AB12" s="3" t="s">
        <v>21</v>
      </c>
      <c r="AC12" s="3" t="s">
        <v>21</v>
      </c>
      <c r="AD12" s="3" t="s">
        <v>21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/>
      <c r="D13" s="79" t="s">
        <v>21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 t="s">
        <v>21</v>
      </c>
      <c r="S13" s="79"/>
      <c r="T13" s="79"/>
      <c r="U13" s="79"/>
      <c r="V13" s="79"/>
      <c r="W13" s="79" t="s">
        <v>21</v>
      </c>
      <c r="X13" s="79"/>
      <c r="Y13" s="79" t="s">
        <v>21</v>
      </c>
      <c r="Z13" s="79"/>
      <c r="AA13" s="79" t="s">
        <v>21</v>
      </c>
      <c r="AB13" s="79" t="s">
        <v>21</v>
      </c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>
        <v>7</v>
      </c>
      <c r="E14" s="27">
        <v>8</v>
      </c>
      <c r="F14" s="27">
        <v>8.25</v>
      </c>
      <c r="G14" s="27">
        <v>8.25</v>
      </c>
      <c r="H14" s="27">
        <v>4</v>
      </c>
      <c r="I14" s="27">
        <v>8</v>
      </c>
      <c r="J14" s="27">
        <v>5.5</v>
      </c>
      <c r="K14" s="27">
        <v>3</v>
      </c>
      <c r="L14" s="27">
        <v>4</v>
      </c>
      <c r="M14" s="27">
        <v>4</v>
      </c>
      <c r="N14" s="27">
        <v>3</v>
      </c>
      <c r="O14" s="27">
        <v>0</v>
      </c>
      <c r="P14" s="27">
        <v>0</v>
      </c>
      <c r="Q14" s="27">
        <v>3.5</v>
      </c>
      <c r="R14" s="27">
        <v>6</v>
      </c>
      <c r="S14" s="27">
        <v>7.25</v>
      </c>
      <c r="T14" s="27">
        <v>7.5</v>
      </c>
      <c r="U14" s="27">
        <v>7.75</v>
      </c>
      <c r="V14" s="27">
        <v>6</v>
      </c>
      <c r="W14" s="27">
        <v>0</v>
      </c>
      <c r="X14" s="27">
        <v>6</v>
      </c>
      <c r="Y14" s="27">
        <v>2</v>
      </c>
      <c r="Z14" s="27">
        <v>7.5</v>
      </c>
      <c r="AA14" s="27">
        <v>0</v>
      </c>
      <c r="AB14" s="27">
        <v>0</v>
      </c>
      <c r="AC14" s="27">
        <v>6</v>
      </c>
      <c r="AD14" s="27">
        <v>5</v>
      </c>
      <c r="AE14" s="27">
        <v>7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 t="s">
        <v>29</v>
      </c>
      <c r="I15" s="12"/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/>
      <c r="S15" s="12"/>
      <c r="T15" s="12"/>
      <c r="U15" s="12"/>
      <c r="V15" s="12" t="s">
        <v>29</v>
      </c>
      <c r="W15" s="12"/>
      <c r="X15" s="12"/>
      <c r="Y15" s="12"/>
      <c r="Z15" s="12"/>
      <c r="AA15" s="12"/>
      <c r="AB15" s="12"/>
      <c r="AC15" s="12"/>
      <c r="AD15" s="12"/>
      <c r="AE15" s="12" t="s">
        <v>29</v>
      </c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0</v>
      </c>
      <c r="C16" s="29">
        <f aca="true" t="shared" si="0" ref="C16:AF16">(((C10+23)/2)*0.3*560*$A14:$IV14)+((20-C9)*0.3*125*C14)-(116+50)*C14</f>
        <v>0</v>
      </c>
      <c r="D16" s="29">
        <f t="shared" si="0"/>
        <v>34905.5</v>
      </c>
      <c r="E16" s="29">
        <f t="shared" si="0"/>
        <v>39820</v>
      </c>
      <c r="F16" s="29">
        <f t="shared" si="0"/>
        <v>46917.74999999999</v>
      </c>
      <c r="G16" s="29">
        <f t="shared" si="0"/>
        <v>44603.625</v>
      </c>
      <c r="H16" s="29">
        <f t="shared" si="0"/>
        <v>22334</v>
      </c>
      <c r="I16" s="29">
        <f t="shared" si="0"/>
        <v>42280</v>
      </c>
      <c r="J16" s="29">
        <f t="shared" si="0"/>
        <v>28399.25</v>
      </c>
      <c r="K16" s="29">
        <f t="shared" si="0"/>
        <v>15967.5</v>
      </c>
      <c r="L16" s="29">
        <f t="shared" si="0"/>
        <v>21140</v>
      </c>
      <c r="M16" s="29">
        <f t="shared" si="0"/>
        <v>22784</v>
      </c>
      <c r="N16" s="29">
        <f t="shared" si="0"/>
        <v>16863</v>
      </c>
      <c r="O16" s="29">
        <f t="shared" si="0"/>
        <v>0</v>
      </c>
      <c r="P16" s="29">
        <f t="shared" si="0"/>
        <v>0</v>
      </c>
      <c r="Q16" s="29">
        <f t="shared" si="0"/>
        <v>20130.25</v>
      </c>
      <c r="R16" s="29">
        <f t="shared" si="0"/>
        <v>29244</v>
      </c>
      <c r="S16" s="29">
        <f t="shared" si="0"/>
        <v>36695.875</v>
      </c>
      <c r="T16" s="29">
        <f t="shared" si="0"/>
        <v>42933.74999999999</v>
      </c>
      <c r="U16" s="29">
        <f t="shared" si="0"/>
        <v>46317.875</v>
      </c>
      <c r="V16" s="29">
        <f t="shared" si="0"/>
        <v>34005</v>
      </c>
      <c r="W16" s="29">
        <f t="shared" si="0"/>
        <v>0</v>
      </c>
      <c r="X16" s="29">
        <f t="shared" si="0"/>
        <v>34176</v>
      </c>
      <c r="Y16" s="29">
        <f t="shared" si="0"/>
        <v>8797</v>
      </c>
      <c r="Z16" s="29">
        <f t="shared" si="0"/>
        <v>35722.5</v>
      </c>
      <c r="AA16" s="29">
        <f t="shared" si="0"/>
        <v>0</v>
      </c>
      <c r="AB16" s="29">
        <f t="shared" si="0"/>
        <v>0</v>
      </c>
      <c r="AC16" s="29">
        <f t="shared" si="0"/>
        <v>30090</v>
      </c>
      <c r="AD16" s="29">
        <f t="shared" si="0"/>
        <v>29380</v>
      </c>
      <c r="AE16" s="29">
        <f t="shared" si="0"/>
        <v>41720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0</v>
      </c>
      <c r="C17" s="78">
        <f aca="true" t="shared" si="1" ref="C17:AF17">C16/116</f>
        <v>0</v>
      </c>
      <c r="D17" s="78">
        <f t="shared" si="1"/>
        <v>300.9094827586207</v>
      </c>
      <c r="E17" s="78">
        <f t="shared" si="1"/>
        <v>343.2758620689655</v>
      </c>
      <c r="F17" s="78">
        <f t="shared" si="1"/>
        <v>404.46336206896547</v>
      </c>
      <c r="G17" s="78">
        <f t="shared" si="1"/>
        <v>384.51400862068965</v>
      </c>
      <c r="H17" s="78">
        <f t="shared" si="1"/>
        <v>192.5344827586207</v>
      </c>
      <c r="I17" s="78">
        <f t="shared" si="1"/>
        <v>364.48275862068965</v>
      </c>
      <c r="J17" s="78">
        <f t="shared" si="1"/>
        <v>244.82112068965517</v>
      </c>
      <c r="K17" s="78">
        <f t="shared" si="1"/>
        <v>137.65086206896552</v>
      </c>
      <c r="L17" s="78">
        <f t="shared" si="1"/>
        <v>182.24137931034483</v>
      </c>
      <c r="M17" s="78">
        <f t="shared" si="1"/>
        <v>196.41379310344828</v>
      </c>
      <c r="N17" s="78">
        <f t="shared" si="1"/>
        <v>145.3706896551724</v>
      </c>
      <c r="O17" s="78">
        <f t="shared" si="1"/>
        <v>0</v>
      </c>
      <c r="P17" s="78">
        <f t="shared" si="1"/>
        <v>0</v>
      </c>
      <c r="Q17" s="78">
        <f t="shared" si="1"/>
        <v>173.53663793103448</v>
      </c>
      <c r="R17" s="78">
        <f t="shared" si="1"/>
        <v>252.10344827586206</v>
      </c>
      <c r="S17" s="78">
        <f t="shared" si="1"/>
        <v>316.34375</v>
      </c>
      <c r="T17" s="78">
        <f t="shared" si="1"/>
        <v>370.11853448275855</v>
      </c>
      <c r="U17" s="78">
        <f t="shared" si="1"/>
        <v>399.29202586206895</v>
      </c>
      <c r="V17" s="78">
        <f t="shared" si="1"/>
        <v>293.1465517241379</v>
      </c>
      <c r="W17" s="78">
        <f t="shared" si="1"/>
        <v>0</v>
      </c>
      <c r="X17" s="78">
        <f t="shared" si="1"/>
        <v>294.62068965517244</v>
      </c>
      <c r="Y17" s="78">
        <f t="shared" si="1"/>
        <v>75.83620689655173</v>
      </c>
      <c r="Z17" s="78">
        <f t="shared" si="1"/>
        <v>307.95258620689657</v>
      </c>
      <c r="AA17" s="78">
        <f t="shared" si="1"/>
        <v>0</v>
      </c>
      <c r="AB17" s="78">
        <f t="shared" si="1"/>
        <v>0</v>
      </c>
      <c r="AC17" s="78">
        <f t="shared" si="1"/>
        <v>259.3965517241379</v>
      </c>
      <c r="AD17" s="78">
        <f t="shared" si="1"/>
        <v>253.27586206896552</v>
      </c>
      <c r="AE17" s="78">
        <f t="shared" si="1"/>
        <v>359.6551724137931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725226.875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9065.3359375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136000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6.665688189338235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16</v>
      </c>
      <c r="C8" s="30">
        <v>19</v>
      </c>
      <c r="D8" s="30">
        <v>16</v>
      </c>
      <c r="E8" s="30">
        <v>16</v>
      </c>
      <c r="F8" s="30">
        <v>18</v>
      </c>
      <c r="G8" s="30">
        <v>21</v>
      </c>
      <c r="H8" s="30">
        <v>16</v>
      </c>
      <c r="I8" s="30">
        <v>13</v>
      </c>
      <c r="J8" s="30">
        <v>13</v>
      </c>
      <c r="K8" s="30">
        <v>14</v>
      </c>
      <c r="L8" s="30">
        <v>20</v>
      </c>
      <c r="M8" s="30"/>
      <c r="N8" s="30">
        <v>17</v>
      </c>
      <c r="O8" s="30">
        <v>15</v>
      </c>
      <c r="P8" s="30">
        <v>18</v>
      </c>
      <c r="Q8" s="30">
        <v>17</v>
      </c>
      <c r="R8" s="30">
        <v>12</v>
      </c>
      <c r="S8" s="30">
        <v>12</v>
      </c>
      <c r="T8" s="30">
        <v>16</v>
      </c>
      <c r="U8" s="30">
        <v>14</v>
      </c>
      <c r="V8" s="30">
        <v>14</v>
      </c>
      <c r="W8" s="30">
        <v>14</v>
      </c>
      <c r="X8" s="30">
        <v>15</v>
      </c>
      <c r="Y8" s="30">
        <v>16</v>
      </c>
      <c r="Z8" s="30">
        <v>16</v>
      </c>
      <c r="AA8" s="30">
        <v>18</v>
      </c>
      <c r="AB8" s="30">
        <v>20</v>
      </c>
      <c r="AC8" s="30">
        <v>21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25</v>
      </c>
      <c r="C9" s="28">
        <v>21</v>
      </c>
      <c r="D9" s="28">
        <v>22</v>
      </c>
      <c r="E9" s="28">
        <v>23</v>
      </c>
      <c r="F9" s="28">
        <v>30</v>
      </c>
      <c r="G9" s="28">
        <v>21</v>
      </c>
      <c r="H9" s="28">
        <v>18</v>
      </c>
      <c r="I9" s="28">
        <v>18</v>
      </c>
      <c r="J9" s="28">
        <v>18</v>
      </c>
      <c r="K9" s="28">
        <v>18</v>
      </c>
      <c r="L9" s="28">
        <v>22</v>
      </c>
      <c r="M9" s="28">
        <v>23</v>
      </c>
      <c r="N9" s="28">
        <v>20</v>
      </c>
      <c r="O9" s="28">
        <v>21</v>
      </c>
      <c r="P9" s="28">
        <v>24</v>
      </c>
      <c r="Q9" s="28">
        <v>20</v>
      </c>
      <c r="R9" s="28">
        <v>18</v>
      </c>
      <c r="S9" s="28">
        <v>18</v>
      </c>
      <c r="T9" s="28">
        <v>19</v>
      </c>
      <c r="U9" s="28">
        <v>14</v>
      </c>
      <c r="V9" s="28">
        <v>18</v>
      </c>
      <c r="W9" s="28">
        <v>16</v>
      </c>
      <c r="X9" s="28">
        <v>17</v>
      </c>
      <c r="Y9" s="28">
        <v>22</v>
      </c>
      <c r="Z9" s="28">
        <v>22</v>
      </c>
      <c r="AA9" s="28">
        <v>22</v>
      </c>
      <c r="AB9" s="28">
        <v>24</v>
      </c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45</v>
      </c>
      <c r="C10" s="82"/>
      <c r="D10" s="82">
        <v>40</v>
      </c>
      <c r="E10" s="82">
        <v>40</v>
      </c>
      <c r="F10" s="82"/>
      <c r="G10" s="82"/>
      <c r="H10" s="82">
        <v>43</v>
      </c>
      <c r="I10" s="82">
        <v>44</v>
      </c>
      <c r="J10" s="82">
        <v>45</v>
      </c>
      <c r="K10" s="82">
        <v>32</v>
      </c>
      <c r="L10" s="82">
        <v>39</v>
      </c>
      <c r="M10" s="82"/>
      <c r="N10" s="82">
        <v>38</v>
      </c>
      <c r="O10" s="82">
        <v>38</v>
      </c>
      <c r="P10" s="82"/>
      <c r="Q10" s="82"/>
      <c r="R10" s="82">
        <v>37</v>
      </c>
      <c r="S10" s="82">
        <v>45</v>
      </c>
      <c r="T10" s="82">
        <v>20</v>
      </c>
      <c r="U10" s="82"/>
      <c r="V10" s="82">
        <v>34</v>
      </c>
      <c r="W10" s="82"/>
      <c r="X10" s="82">
        <v>27</v>
      </c>
      <c r="Y10" s="82">
        <v>38</v>
      </c>
      <c r="Z10" s="82">
        <v>42</v>
      </c>
      <c r="AA10" s="82">
        <v>33</v>
      </c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21</v>
      </c>
      <c r="C11" s="84" t="s">
        <v>21</v>
      </c>
      <c r="D11" s="84" t="s">
        <v>21</v>
      </c>
      <c r="E11" s="84" t="s">
        <v>21</v>
      </c>
      <c r="F11" s="84"/>
      <c r="G11" s="84"/>
      <c r="H11" s="84" t="s">
        <v>21</v>
      </c>
      <c r="I11" s="84"/>
      <c r="J11" s="84"/>
      <c r="K11" s="84"/>
      <c r="L11" s="84" t="s">
        <v>21</v>
      </c>
      <c r="M11" s="84" t="s">
        <v>21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 t="s">
        <v>21</v>
      </c>
      <c r="AA11" s="84" t="s">
        <v>21</v>
      </c>
      <c r="AB11" s="84" t="s">
        <v>21</v>
      </c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 t="s">
        <v>21</v>
      </c>
      <c r="J12" s="3" t="s">
        <v>21</v>
      </c>
      <c r="K12" s="3"/>
      <c r="L12" s="3"/>
      <c r="M12" s="3"/>
      <c r="N12" s="3" t="s">
        <v>21</v>
      </c>
      <c r="O12" s="3" t="s">
        <v>21</v>
      </c>
      <c r="P12" s="3" t="s">
        <v>21</v>
      </c>
      <c r="Q12" s="3" t="s">
        <v>21</v>
      </c>
      <c r="R12" s="3" t="s">
        <v>21</v>
      </c>
      <c r="S12" s="3" t="s">
        <v>21</v>
      </c>
      <c r="T12" s="3"/>
      <c r="U12" s="3"/>
      <c r="V12" s="3" t="s">
        <v>21</v>
      </c>
      <c r="W12" s="3"/>
      <c r="X12" s="3"/>
      <c r="Y12" s="3" t="s">
        <v>21</v>
      </c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 t="s">
        <v>21</v>
      </c>
      <c r="H13" s="79"/>
      <c r="I13" s="79"/>
      <c r="J13" s="79"/>
      <c r="K13" s="79" t="s">
        <v>21</v>
      </c>
      <c r="L13" s="79"/>
      <c r="M13" s="79"/>
      <c r="N13" s="79"/>
      <c r="O13" s="79"/>
      <c r="P13" s="79"/>
      <c r="Q13" s="79"/>
      <c r="R13" s="79"/>
      <c r="S13" s="79"/>
      <c r="T13" s="79" t="s">
        <v>21</v>
      </c>
      <c r="U13" s="79" t="s">
        <v>21</v>
      </c>
      <c r="V13" s="79"/>
      <c r="W13" s="79" t="s">
        <v>21</v>
      </c>
      <c r="X13" s="79" t="s">
        <v>21</v>
      </c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3</v>
      </c>
      <c r="C14" s="27">
        <v>0</v>
      </c>
      <c r="D14" s="27">
        <v>2</v>
      </c>
      <c r="E14" s="27">
        <v>1</v>
      </c>
      <c r="F14" s="27">
        <v>0</v>
      </c>
      <c r="G14" s="27">
        <v>0</v>
      </c>
      <c r="H14" s="27">
        <v>1</v>
      </c>
      <c r="I14" s="27">
        <v>5</v>
      </c>
      <c r="J14" s="27">
        <v>6.5</v>
      </c>
      <c r="K14" s="27">
        <v>9</v>
      </c>
      <c r="L14" s="27">
        <v>5</v>
      </c>
      <c r="M14" s="27">
        <v>0</v>
      </c>
      <c r="N14" s="27">
        <v>3</v>
      </c>
      <c r="O14" s="27">
        <v>2</v>
      </c>
      <c r="P14" s="27">
        <v>0</v>
      </c>
      <c r="Q14" s="27">
        <v>0</v>
      </c>
      <c r="R14" s="27">
        <v>7</v>
      </c>
      <c r="S14" s="27">
        <v>4.5</v>
      </c>
      <c r="T14" s="27">
        <v>0</v>
      </c>
      <c r="U14" s="27">
        <v>0</v>
      </c>
      <c r="V14" s="27">
        <v>4</v>
      </c>
      <c r="W14" s="27">
        <v>0</v>
      </c>
      <c r="X14" s="27">
        <v>1.75</v>
      </c>
      <c r="Y14" s="27">
        <v>2.75</v>
      </c>
      <c r="Z14" s="27">
        <v>4.5</v>
      </c>
      <c r="AA14" s="27">
        <v>2</v>
      </c>
      <c r="AB14" s="27">
        <v>0</v>
      </c>
      <c r="AC14" s="27"/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 t="s">
        <v>29</v>
      </c>
      <c r="C15" s="12" t="s">
        <v>29</v>
      </c>
      <c r="D15" s="12" t="s">
        <v>29</v>
      </c>
      <c r="E15" s="12" t="s">
        <v>29</v>
      </c>
      <c r="F15" s="12" t="s">
        <v>29</v>
      </c>
      <c r="G15" s="12"/>
      <c r="H15" s="12" t="s">
        <v>29</v>
      </c>
      <c r="I15" s="12" t="s">
        <v>29</v>
      </c>
      <c r="J15" s="12"/>
      <c r="K15" s="12"/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/>
      <c r="S15" s="12" t="s">
        <v>29</v>
      </c>
      <c r="T15" s="12"/>
      <c r="U15" s="12"/>
      <c r="V15" s="12"/>
      <c r="W15" s="12"/>
      <c r="X15" s="12"/>
      <c r="Y15" s="12"/>
      <c r="Z15" s="12" t="s">
        <v>29</v>
      </c>
      <c r="AA15" s="12" t="s">
        <v>29</v>
      </c>
      <c r="AB15" s="12" t="s">
        <v>29</v>
      </c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16075.5</v>
      </c>
      <c r="C16" s="29">
        <f aca="true" t="shared" si="0" ref="C16:AF16">(((C10+23)/2)*0.3*560*$A14:$IV14)+((20-C9)*0.3*125*C14)-(116+50)*C14</f>
        <v>0</v>
      </c>
      <c r="D16" s="29">
        <f t="shared" si="0"/>
        <v>10102</v>
      </c>
      <c r="E16" s="29">
        <f t="shared" si="0"/>
        <v>5013.5</v>
      </c>
      <c r="F16" s="29">
        <f t="shared" si="0"/>
        <v>0</v>
      </c>
      <c r="G16" s="29">
        <f t="shared" si="0"/>
        <v>0</v>
      </c>
      <c r="H16" s="29">
        <f t="shared" si="0"/>
        <v>5453</v>
      </c>
      <c r="I16" s="29">
        <f t="shared" si="0"/>
        <v>27684.999999999996</v>
      </c>
      <c r="J16" s="29">
        <f t="shared" si="0"/>
        <v>36536.5</v>
      </c>
      <c r="K16" s="29">
        <f t="shared" si="0"/>
        <v>40761</v>
      </c>
      <c r="L16" s="29">
        <f t="shared" si="0"/>
        <v>24834.999999999996</v>
      </c>
      <c r="M16" s="29">
        <f t="shared" si="0"/>
        <v>0</v>
      </c>
      <c r="N16" s="29">
        <f t="shared" si="0"/>
        <v>14874</v>
      </c>
      <c r="O16" s="29">
        <f t="shared" si="0"/>
        <v>9841</v>
      </c>
      <c r="P16" s="29">
        <f t="shared" si="0"/>
        <v>0</v>
      </c>
      <c r="Q16" s="29">
        <f t="shared" si="0"/>
        <v>0</v>
      </c>
      <c r="R16" s="29">
        <f t="shared" si="0"/>
        <v>34643</v>
      </c>
      <c r="S16" s="29">
        <f t="shared" si="0"/>
        <v>25294.5</v>
      </c>
      <c r="T16" s="29">
        <f t="shared" si="0"/>
        <v>0</v>
      </c>
      <c r="U16" s="29">
        <f t="shared" si="0"/>
        <v>0</v>
      </c>
      <c r="V16" s="29">
        <f t="shared" si="0"/>
        <v>18787.999999999996</v>
      </c>
      <c r="W16" s="29">
        <f t="shared" si="0"/>
        <v>0</v>
      </c>
      <c r="X16" s="29">
        <f t="shared" si="0"/>
        <v>7256.375</v>
      </c>
      <c r="Y16" s="29">
        <f t="shared" si="0"/>
        <v>13428.25</v>
      </c>
      <c r="Z16" s="29">
        <f t="shared" si="0"/>
        <v>23485.5</v>
      </c>
      <c r="AA16" s="29">
        <f t="shared" si="0"/>
        <v>8926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138.58189655172413</v>
      </c>
      <c r="C17" s="78">
        <f aca="true" t="shared" si="1" ref="C17:AF17">C16/116</f>
        <v>0</v>
      </c>
      <c r="D17" s="78">
        <f t="shared" si="1"/>
        <v>87.08620689655173</v>
      </c>
      <c r="E17" s="78">
        <f t="shared" si="1"/>
        <v>43.2198275862069</v>
      </c>
      <c r="F17" s="78">
        <f t="shared" si="1"/>
        <v>0</v>
      </c>
      <c r="G17" s="78">
        <f t="shared" si="1"/>
        <v>0</v>
      </c>
      <c r="H17" s="78">
        <f t="shared" si="1"/>
        <v>47.008620689655174</v>
      </c>
      <c r="I17" s="78">
        <f t="shared" si="1"/>
        <v>238.66379310344826</v>
      </c>
      <c r="J17" s="78">
        <f t="shared" si="1"/>
        <v>314.9698275862069</v>
      </c>
      <c r="K17" s="78">
        <f t="shared" si="1"/>
        <v>351.38793103448273</v>
      </c>
      <c r="L17" s="78">
        <f t="shared" si="1"/>
        <v>214.09482758620686</v>
      </c>
      <c r="M17" s="78">
        <f t="shared" si="1"/>
        <v>0</v>
      </c>
      <c r="N17" s="78">
        <f t="shared" si="1"/>
        <v>128.22413793103448</v>
      </c>
      <c r="O17" s="78">
        <f t="shared" si="1"/>
        <v>84.83620689655173</v>
      </c>
      <c r="P17" s="78">
        <f t="shared" si="1"/>
        <v>0</v>
      </c>
      <c r="Q17" s="78">
        <f t="shared" si="1"/>
        <v>0</v>
      </c>
      <c r="R17" s="78">
        <f t="shared" si="1"/>
        <v>298.6465517241379</v>
      </c>
      <c r="S17" s="78">
        <f t="shared" si="1"/>
        <v>218.05603448275863</v>
      </c>
      <c r="T17" s="78">
        <f t="shared" si="1"/>
        <v>0</v>
      </c>
      <c r="U17" s="78">
        <f t="shared" si="1"/>
        <v>0</v>
      </c>
      <c r="V17" s="78">
        <f t="shared" si="1"/>
        <v>161.96551724137927</v>
      </c>
      <c r="W17" s="78">
        <f t="shared" si="1"/>
        <v>0</v>
      </c>
      <c r="X17" s="78">
        <f t="shared" si="1"/>
        <v>62.55495689655172</v>
      </c>
      <c r="Y17" s="78">
        <f t="shared" si="1"/>
        <v>115.76077586206897</v>
      </c>
      <c r="Z17" s="78">
        <f t="shared" si="1"/>
        <v>202.46120689655172</v>
      </c>
      <c r="AA17" s="78">
        <f t="shared" si="1"/>
        <v>76.94827586206897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322998.125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4037.4765625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158000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2.5553649129746834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15</v>
      </c>
      <c r="C8" s="30">
        <v>12</v>
      </c>
      <c r="D8" s="30">
        <v>9</v>
      </c>
      <c r="E8" s="30">
        <v>16</v>
      </c>
      <c r="F8" s="30">
        <v>16</v>
      </c>
      <c r="G8" s="30">
        <v>14</v>
      </c>
      <c r="H8" s="30">
        <v>11</v>
      </c>
      <c r="I8" s="30">
        <v>10</v>
      </c>
      <c r="J8" s="30">
        <v>9</v>
      </c>
      <c r="K8" s="30">
        <v>15</v>
      </c>
      <c r="L8" s="30">
        <v>11</v>
      </c>
      <c r="M8" s="30">
        <v>14</v>
      </c>
      <c r="N8" s="30"/>
      <c r="O8" s="30"/>
      <c r="P8" s="30">
        <v>17</v>
      </c>
      <c r="Q8" s="30">
        <v>20</v>
      </c>
      <c r="R8" s="30">
        <v>20</v>
      </c>
      <c r="S8" s="30">
        <v>20</v>
      </c>
      <c r="T8" s="30">
        <v>20</v>
      </c>
      <c r="U8" s="30">
        <v>15</v>
      </c>
      <c r="V8" s="30">
        <v>17</v>
      </c>
      <c r="W8" s="30">
        <v>20</v>
      </c>
      <c r="X8" s="30">
        <v>21</v>
      </c>
      <c r="Y8" s="30">
        <v>16</v>
      </c>
      <c r="Z8" s="30">
        <v>20</v>
      </c>
      <c r="AA8" s="30"/>
      <c r="AB8" s="30"/>
      <c r="AC8" s="30"/>
      <c r="AD8" s="30">
        <v>16</v>
      </c>
      <c r="AE8" s="30">
        <v>17</v>
      </c>
      <c r="AF8" s="30">
        <v>16</v>
      </c>
      <c r="AG8" s="45"/>
      <c r="AH8" s="46"/>
      <c r="AI8" s="24"/>
    </row>
    <row r="9" spans="1:35" s="47" customFormat="1" ht="30" customHeight="1">
      <c r="A9" s="72" t="s">
        <v>4</v>
      </c>
      <c r="B9" s="28">
        <v>20</v>
      </c>
      <c r="C9" s="28">
        <v>18</v>
      </c>
      <c r="D9" s="28">
        <v>17</v>
      </c>
      <c r="E9" s="28">
        <v>34</v>
      </c>
      <c r="F9" s="28">
        <v>21</v>
      </c>
      <c r="G9" s="28">
        <v>18</v>
      </c>
      <c r="H9" s="28">
        <v>18</v>
      </c>
      <c r="I9" s="28"/>
      <c r="J9" s="28">
        <v>13</v>
      </c>
      <c r="K9" s="28">
        <v>18</v>
      </c>
      <c r="L9" s="28">
        <v>20</v>
      </c>
      <c r="M9" s="28"/>
      <c r="N9" s="28"/>
      <c r="O9" s="28"/>
      <c r="P9" s="28">
        <v>28</v>
      </c>
      <c r="Q9" s="28">
        <v>29</v>
      </c>
      <c r="R9" s="28">
        <v>29</v>
      </c>
      <c r="S9" s="28">
        <v>30</v>
      </c>
      <c r="T9" s="28">
        <v>35</v>
      </c>
      <c r="U9" s="28">
        <v>25</v>
      </c>
      <c r="V9" s="28">
        <v>26</v>
      </c>
      <c r="W9" s="28">
        <v>30</v>
      </c>
      <c r="X9" s="28">
        <v>21</v>
      </c>
      <c r="Y9" s="28">
        <v>25</v>
      </c>
      <c r="Z9" s="28"/>
      <c r="AA9" s="28"/>
      <c r="AB9" s="28"/>
      <c r="AC9" s="28"/>
      <c r="AD9" s="28">
        <v>25</v>
      </c>
      <c r="AE9" s="28">
        <v>25</v>
      </c>
      <c r="AF9" s="28">
        <v>26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>
        <v>35</v>
      </c>
      <c r="C10" s="82">
        <v>35</v>
      </c>
      <c r="D10" s="82"/>
      <c r="E10" s="82">
        <v>34</v>
      </c>
      <c r="F10" s="82">
        <v>30</v>
      </c>
      <c r="G10" s="82">
        <v>34</v>
      </c>
      <c r="H10" s="82">
        <v>33</v>
      </c>
      <c r="I10" s="82"/>
      <c r="J10" s="82"/>
      <c r="K10" s="82">
        <v>35</v>
      </c>
      <c r="L10" s="82">
        <v>41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21</v>
      </c>
      <c r="F11" s="84"/>
      <c r="G11" s="84"/>
      <c r="H11" s="84"/>
      <c r="I11" s="84"/>
      <c r="J11" s="84"/>
      <c r="K11" s="84"/>
      <c r="L11" s="84" t="s">
        <v>21</v>
      </c>
      <c r="M11" s="84" t="s">
        <v>21</v>
      </c>
      <c r="N11" s="84" t="s">
        <v>21</v>
      </c>
      <c r="O11" s="84" t="s">
        <v>21</v>
      </c>
      <c r="P11" s="84" t="s">
        <v>21</v>
      </c>
      <c r="Q11" s="84" t="s">
        <v>21</v>
      </c>
      <c r="R11" s="84" t="s">
        <v>21</v>
      </c>
      <c r="S11" s="84" t="s">
        <v>21</v>
      </c>
      <c r="T11" s="84" t="s">
        <v>21</v>
      </c>
      <c r="U11" s="84" t="s">
        <v>21</v>
      </c>
      <c r="V11" s="84" t="s">
        <v>21</v>
      </c>
      <c r="W11" s="84" t="s">
        <v>21</v>
      </c>
      <c r="X11" s="84"/>
      <c r="Y11" s="84" t="s">
        <v>21</v>
      </c>
      <c r="Z11" s="84" t="s">
        <v>21</v>
      </c>
      <c r="AA11" s="84"/>
      <c r="AB11" s="84"/>
      <c r="AC11" s="84"/>
      <c r="AD11" s="84" t="s">
        <v>21</v>
      </c>
      <c r="AE11" s="84" t="s">
        <v>21</v>
      </c>
      <c r="AF11" s="85" t="s">
        <v>21</v>
      </c>
      <c r="AG11" s="50"/>
      <c r="AH11" s="43"/>
      <c r="AI11" s="26"/>
    </row>
    <row r="12" spans="1:256" s="21" customFormat="1" ht="30" customHeight="1">
      <c r="A12" s="86" t="s">
        <v>2</v>
      </c>
      <c r="B12" s="3" t="s">
        <v>21</v>
      </c>
      <c r="C12" s="3" t="s">
        <v>21</v>
      </c>
      <c r="D12" s="3"/>
      <c r="E12" s="3"/>
      <c r="F12" s="3" t="s">
        <v>21</v>
      </c>
      <c r="G12" s="3" t="s">
        <v>21</v>
      </c>
      <c r="H12" s="3"/>
      <c r="I12" s="3"/>
      <c r="J12" s="3"/>
      <c r="K12" s="3" t="s">
        <v>21</v>
      </c>
      <c r="L12" s="3" t="s">
        <v>21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 t="s">
        <v>21</v>
      </c>
      <c r="E13" s="79"/>
      <c r="F13" s="79"/>
      <c r="G13" s="79"/>
      <c r="H13" s="79" t="s">
        <v>21</v>
      </c>
      <c r="I13" s="79" t="s">
        <v>21</v>
      </c>
      <c r="J13" s="79" t="s">
        <v>21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 t="s">
        <v>21</v>
      </c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7</v>
      </c>
      <c r="C14" s="27">
        <v>7</v>
      </c>
      <c r="D14" s="27">
        <v>0</v>
      </c>
      <c r="E14" s="27">
        <v>0</v>
      </c>
      <c r="F14" s="27">
        <v>8</v>
      </c>
      <c r="G14" s="27">
        <v>5.5</v>
      </c>
      <c r="H14" s="27">
        <v>8</v>
      </c>
      <c r="I14" s="27">
        <v>0</v>
      </c>
      <c r="J14" s="27">
        <v>8.5</v>
      </c>
      <c r="K14" s="27">
        <v>6.5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 t="s">
        <v>29</v>
      </c>
      <c r="K15" s="12"/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 t="s">
        <v>29</v>
      </c>
      <c r="S15" s="12" t="s">
        <v>29</v>
      </c>
      <c r="T15" s="12" t="s">
        <v>29</v>
      </c>
      <c r="U15" s="12" t="s">
        <v>29</v>
      </c>
      <c r="V15" s="12" t="s">
        <v>29</v>
      </c>
      <c r="W15" s="12" t="s">
        <v>29</v>
      </c>
      <c r="X15" s="12" t="s">
        <v>29</v>
      </c>
      <c r="Y15" s="12" t="s">
        <v>29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E15" s="12" t="s">
        <v>29</v>
      </c>
      <c r="AF15" s="12" t="s">
        <v>29</v>
      </c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32942</v>
      </c>
      <c r="C16" s="29">
        <f aca="true" t="shared" si="0" ref="C16:AF16">(((C10+23)/2)*0.3*560*$A14:$IV14)+((20-C9)*0.3*125*C14)-(116+50)*C14</f>
        <v>33467</v>
      </c>
      <c r="D16" s="29">
        <f t="shared" si="0"/>
        <v>0</v>
      </c>
      <c r="E16" s="29">
        <f t="shared" si="0"/>
        <v>0</v>
      </c>
      <c r="F16" s="29">
        <f t="shared" si="0"/>
        <v>33988</v>
      </c>
      <c r="G16" s="29">
        <f t="shared" si="0"/>
        <v>25833.499999999996</v>
      </c>
      <c r="H16" s="29">
        <f t="shared" si="0"/>
        <v>36904</v>
      </c>
      <c r="I16" s="29">
        <f t="shared" si="0"/>
        <v>0</v>
      </c>
      <c r="J16" s="29">
        <f t="shared" si="0"/>
        <v>17242.249999999996</v>
      </c>
      <c r="K16" s="29">
        <f t="shared" si="0"/>
        <v>31076.5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283.98275862068965</v>
      </c>
      <c r="C17" s="78">
        <f aca="true" t="shared" si="1" ref="C17:AF17">C16/116</f>
        <v>288.5086206896552</v>
      </c>
      <c r="D17" s="78">
        <f t="shared" si="1"/>
        <v>0</v>
      </c>
      <c r="E17" s="78">
        <f t="shared" si="1"/>
        <v>0</v>
      </c>
      <c r="F17" s="78">
        <f t="shared" si="1"/>
        <v>293</v>
      </c>
      <c r="G17" s="78">
        <f t="shared" si="1"/>
        <v>222.7025862068965</v>
      </c>
      <c r="H17" s="78">
        <f t="shared" si="1"/>
        <v>318.13793103448273</v>
      </c>
      <c r="I17" s="78">
        <f t="shared" si="1"/>
        <v>0</v>
      </c>
      <c r="J17" s="78">
        <f t="shared" si="1"/>
        <v>148.6400862068965</v>
      </c>
      <c r="K17" s="78">
        <f t="shared" si="1"/>
        <v>267.9008620689655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211453.25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2643.165625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165000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1.6019185606060606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6" sqref="A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40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10</v>
      </c>
      <c r="C8" s="30">
        <v>12</v>
      </c>
      <c r="D8" s="30">
        <v>12</v>
      </c>
      <c r="E8" s="30">
        <v>10</v>
      </c>
      <c r="F8" s="30">
        <v>14</v>
      </c>
      <c r="G8" s="30">
        <v>17</v>
      </c>
      <c r="H8" s="30">
        <v>20</v>
      </c>
      <c r="I8" s="30">
        <v>18</v>
      </c>
      <c r="J8" s="30">
        <v>18</v>
      </c>
      <c r="K8" s="30">
        <v>19</v>
      </c>
      <c r="L8" s="30">
        <v>18</v>
      </c>
      <c r="M8" s="30">
        <v>18</v>
      </c>
      <c r="N8" s="30">
        <v>19</v>
      </c>
      <c r="O8" s="30">
        <v>16</v>
      </c>
      <c r="P8" s="30">
        <v>15</v>
      </c>
      <c r="Q8" s="30">
        <v>14</v>
      </c>
      <c r="R8" s="30">
        <v>16</v>
      </c>
      <c r="S8" s="30">
        <v>17</v>
      </c>
      <c r="T8" s="30">
        <v>16</v>
      </c>
      <c r="U8" s="30">
        <v>15</v>
      </c>
      <c r="V8" s="30">
        <v>15</v>
      </c>
      <c r="W8" s="30"/>
      <c r="X8" s="30"/>
      <c r="Y8" s="30">
        <v>11</v>
      </c>
      <c r="Z8" s="30">
        <v>11</v>
      </c>
      <c r="AA8" s="30">
        <v>11</v>
      </c>
      <c r="AB8" s="30">
        <v>11</v>
      </c>
      <c r="AC8" s="30">
        <v>12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21</v>
      </c>
      <c r="C9" s="28">
        <v>15</v>
      </c>
      <c r="D9" s="28">
        <v>19</v>
      </c>
      <c r="E9" s="28"/>
      <c r="F9" s="28">
        <v>22</v>
      </c>
      <c r="G9" s="28">
        <v>28</v>
      </c>
      <c r="H9" s="28">
        <v>29</v>
      </c>
      <c r="I9" s="28">
        <v>28</v>
      </c>
      <c r="J9" s="28">
        <v>27</v>
      </c>
      <c r="K9" s="28">
        <v>28</v>
      </c>
      <c r="L9" s="28">
        <v>22</v>
      </c>
      <c r="M9" s="28">
        <v>28</v>
      </c>
      <c r="N9" s="28">
        <v>28</v>
      </c>
      <c r="O9" s="28">
        <v>28</v>
      </c>
      <c r="P9" s="28">
        <v>28</v>
      </c>
      <c r="Q9" s="28">
        <v>28</v>
      </c>
      <c r="R9" s="28">
        <v>28</v>
      </c>
      <c r="S9" s="28">
        <v>28</v>
      </c>
      <c r="T9" s="28">
        <v>28</v>
      </c>
      <c r="U9" s="28">
        <v>28</v>
      </c>
      <c r="V9" s="28">
        <v>28</v>
      </c>
      <c r="W9" s="28"/>
      <c r="X9" s="28"/>
      <c r="Y9" s="28">
        <v>16</v>
      </c>
      <c r="Z9" s="28"/>
      <c r="AA9" s="28">
        <v>22</v>
      </c>
      <c r="AB9" s="28">
        <v>25</v>
      </c>
      <c r="AC9" s="28">
        <v>25</v>
      </c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38</v>
      </c>
      <c r="C10" s="82">
        <v>23</v>
      </c>
      <c r="D10" s="82">
        <v>39</v>
      </c>
      <c r="E10" s="82">
        <v>38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>
        <v>30</v>
      </c>
      <c r="Z10" s="82"/>
      <c r="AA10" s="82">
        <v>38</v>
      </c>
      <c r="AB10" s="82">
        <v>45</v>
      </c>
      <c r="AC10" s="82">
        <v>38</v>
      </c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28</v>
      </c>
      <c r="F11" s="84" t="s">
        <v>28</v>
      </c>
      <c r="G11" s="84" t="s">
        <v>28</v>
      </c>
      <c r="H11" s="84" t="s">
        <v>28</v>
      </c>
      <c r="I11" s="84" t="s">
        <v>28</v>
      </c>
      <c r="J11" s="84" t="s">
        <v>28</v>
      </c>
      <c r="K11" s="84" t="s">
        <v>28</v>
      </c>
      <c r="L11" s="84" t="s">
        <v>28</v>
      </c>
      <c r="M11" s="84" t="s">
        <v>28</v>
      </c>
      <c r="N11" s="84" t="s">
        <v>28</v>
      </c>
      <c r="O11" s="84" t="s">
        <v>28</v>
      </c>
      <c r="P11" s="84" t="s">
        <v>28</v>
      </c>
      <c r="Q11" s="84" t="s">
        <v>28</v>
      </c>
      <c r="R11" s="84" t="s">
        <v>28</v>
      </c>
      <c r="S11" s="84" t="s">
        <v>28</v>
      </c>
      <c r="T11" s="84" t="s">
        <v>28</v>
      </c>
      <c r="U11" s="84" t="s">
        <v>28</v>
      </c>
      <c r="V11" s="84" t="s">
        <v>28</v>
      </c>
      <c r="W11" s="84"/>
      <c r="X11" s="84"/>
      <c r="Y11" s="84" t="s">
        <v>28</v>
      </c>
      <c r="Z11" s="84"/>
      <c r="AA11" s="84"/>
      <c r="AB11" s="84" t="s">
        <v>28</v>
      </c>
      <c r="AC11" s="84" t="s">
        <v>28</v>
      </c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28</v>
      </c>
      <c r="C12" s="3"/>
      <c r="D12" s="3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 t="s">
        <v>28</v>
      </c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 t="s">
        <v>28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9</v>
      </c>
      <c r="C14" s="27">
        <v>2</v>
      </c>
      <c r="D14" s="27">
        <v>5</v>
      </c>
      <c r="E14" s="27">
        <v>2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/>
      <c r="X14" s="27"/>
      <c r="Y14" s="27">
        <v>8</v>
      </c>
      <c r="Z14" s="27"/>
      <c r="AA14" s="27">
        <v>6</v>
      </c>
      <c r="AB14" s="27">
        <v>2.5</v>
      </c>
      <c r="AC14" s="27">
        <v>2</v>
      </c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 t="s">
        <v>29</v>
      </c>
      <c r="S15" s="12" t="s">
        <v>29</v>
      </c>
      <c r="T15" s="12" t="s">
        <v>29</v>
      </c>
      <c r="U15" s="12" t="s">
        <v>29</v>
      </c>
      <c r="V15" s="12" t="s">
        <v>29</v>
      </c>
      <c r="W15" s="12"/>
      <c r="X15" s="12"/>
      <c r="Y15" s="12"/>
      <c r="Z15" s="12"/>
      <c r="AA15" s="12"/>
      <c r="AB15" s="12" t="s">
        <v>29</v>
      </c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G16">(((B10+23)/2)*0.3*560*$A14:$IV14)+((20-B9)*0.3*125*B14)-(116+50)*B14</f>
        <v>44284.5</v>
      </c>
      <c r="C16" s="29">
        <f t="shared" si="0"/>
        <v>7770.999999999999</v>
      </c>
      <c r="D16" s="29">
        <f t="shared" si="0"/>
        <v>25397.499999999996</v>
      </c>
      <c r="E16" s="29">
        <f t="shared" si="0"/>
        <v>11416</v>
      </c>
      <c r="F16" s="29">
        <f t="shared" si="0"/>
        <v>0</v>
      </c>
      <c r="G16" s="29">
        <f t="shared" si="0"/>
        <v>0</v>
      </c>
      <c r="H16" s="29">
        <f aca="true" t="shared" si="1" ref="H16:AF16">(((H10+23)/2)*0.3*560*$A14:$IV14)+((20-H9)*0.3*125*H14)-(116+50)*H14</f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>
        <f t="shared" si="1"/>
        <v>0</v>
      </c>
      <c r="R16" s="29">
        <f t="shared" si="1"/>
        <v>0</v>
      </c>
      <c r="S16" s="29">
        <f t="shared" si="1"/>
        <v>0</v>
      </c>
      <c r="T16" s="29">
        <f t="shared" si="1"/>
        <v>0</v>
      </c>
      <c r="U16" s="29">
        <f t="shared" si="1"/>
        <v>0</v>
      </c>
      <c r="V16" s="29">
        <f t="shared" si="1"/>
        <v>0</v>
      </c>
      <c r="W16" s="29">
        <f t="shared" si="1"/>
        <v>0</v>
      </c>
      <c r="X16" s="29">
        <f t="shared" si="1"/>
        <v>0</v>
      </c>
      <c r="Y16" s="29">
        <f>(((Y10+23)/2)*0.3*560*14:14)+((20-Y9)*0.3*125*Y14)-(116+50)*Y14</f>
        <v>35488</v>
      </c>
      <c r="Z16" s="29">
        <f t="shared" si="1"/>
        <v>0</v>
      </c>
      <c r="AA16" s="29">
        <f>(((AA10+23)/2)*0.3*560*14:14)+((20-AA9)*0.3*125*AA14)-(116+50)*AA14</f>
        <v>29298</v>
      </c>
      <c r="AB16" s="29">
        <f>(((AB10+23)/2)*0.3*560*14:14)+((20-AB9)*0.3*125*AB14)-(116+50)*AB14</f>
        <v>13396.25</v>
      </c>
      <c r="AC16" s="29">
        <f>(((AC10+23)/2)*0.3*560*14:14)+((20-AC9)*0.3*125*AC14)-(116+50)*AC14</f>
        <v>9541</v>
      </c>
      <c r="AD16" s="29">
        <f t="shared" si="1"/>
        <v>0</v>
      </c>
      <c r="AE16" s="29">
        <f t="shared" si="1"/>
        <v>0</v>
      </c>
      <c r="AF16" s="29">
        <f t="shared" si="1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381.76293103448273</v>
      </c>
      <c r="C17" s="78">
        <f>C16/116</f>
        <v>66.99137931034483</v>
      </c>
      <c r="D17" s="78">
        <f>D16/116</f>
        <v>218.94396551724134</v>
      </c>
      <c r="E17" s="78">
        <f>E16/116</f>
        <v>98.41379310344827</v>
      </c>
      <c r="F17" s="78">
        <f aca="true" t="shared" si="2" ref="F17:AF17">F16/116</f>
        <v>0</v>
      </c>
      <c r="G17" s="78">
        <f t="shared" si="2"/>
        <v>0</v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0</v>
      </c>
      <c r="N17" s="78">
        <f t="shared" si="2"/>
        <v>0</v>
      </c>
      <c r="O17" s="78">
        <f t="shared" si="2"/>
        <v>0</v>
      </c>
      <c r="P17" s="78">
        <f t="shared" si="2"/>
        <v>0</v>
      </c>
      <c r="Q17" s="78">
        <f t="shared" si="2"/>
        <v>0</v>
      </c>
      <c r="R17" s="78">
        <f t="shared" si="2"/>
        <v>0</v>
      </c>
      <c r="S17" s="78">
        <f t="shared" si="2"/>
        <v>0</v>
      </c>
      <c r="T17" s="78">
        <f t="shared" si="2"/>
        <v>0</v>
      </c>
      <c r="U17" s="78">
        <f t="shared" si="2"/>
        <v>0</v>
      </c>
      <c r="V17" s="78">
        <f t="shared" si="2"/>
        <v>0</v>
      </c>
      <c r="W17" s="78">
        <f t="shared" si="2"/>
        <v>0</v>
      </c>
      <c r="X17" s="78">
        <f t="shared" si="2"/>
        <v>0</v>
      </c>
      <c r="Y17" s="78">
        <f>Y16/116</f>
        <v>305.9310344827586</v>
      </c>
      <c r="Z17" s="78">
        <f t="shared" si="2"/>
        <v>0</v>
      </c>
      <c r="AA17" s="78">
        <f>AA16/116</f>
        <v>252.56896551724137</v>
      </c>
      <c r="AB17" s="78">
        <f>AB16/116</f>
        <v>115.48491379310344</v>
      </c>
      <c r="AC17" s="78">
        <f>AC16/116</f>
        <v>82.25</v>
      </c>
      <c r="AD17" s="78">
        <f t="shared" si="2"/>
        <v>0</v>
      </c>
      <c r="AE17" s="78">
        <f t="shared" si="2"/>
        <v>0</v>
      </c>
      <c r="AF17" s="78">
        <f t="shared" si="2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176592.25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2207.403125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156000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1.415002003205128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8</v>
      </c>
      <c r="C8" s="30">
        <v>8</v>
      </c>
      <c r="D8" s="30">
        <v>8</v>
      </c>
      <c r="E8" s="30">
        <v>10</v>
      </c>
      <c r="F8" s="30">
        <v>5</v>
      </c>
      <c r="G8" s="30">
        <v>10</v>
      </c>
      <c r="H8" s="30">
        <v>11</v>
      </c>
      <c r="I8" s="30">
        <v>12</v>
      </c>
      <c r="J8" s="30">
        <v>10</v>
      </c>
      <c r="K8" s="30">
        <v>7</v>
      </c>
      <c r="L8" s="30">
        <v>10</v>
      </c>
      <c r="M8" s="30">
        <v>8</v>
      </c>
      <c r="N8" s="30">
        <v>8</v>
      </c>
      <c r="O8" s="30">
        <v>8</v>
      </c>
      <c r="P8" s="30">
        <v>10</v>
      </c>
      <c r="Q8" s="30">
        <v>10</v>
      </c>
      <c r="R8" s="30">
        <v>10</v>
      </c>
      <c r="S8" s="30">
        <v>12</v>
      </c>
      <c r="T8" s="30">
        <v>12</v>
      </c>
      <c r="U8" s="30">
        <v>7</v>
      </c>
      <c r="V8" s="30">
        <v>7</v>
      </c>
      <c r="W8" s="30">
        <v>5</v>
      </c>
      <c r="X8" s="30">
        <v>13</v>
      </c>
      <c r="Y8" s="30">
        <v>12</v>
      </c>
      <c r="Z8" s="30">
        <v>15</v>
      </c>
      <c r="AA8" s="30">
        <v>12</v>
      </c>
      <c r="AB8" s="30">
        <v>12</v>
      </c>
      <c r="AC8" s="30">
        <v>12</v>
      </c>
      <c r="AD8" s="30">
        <v>10</v>
      </c>
      <c r="AE8" s="30">
        <v>12</v>
      </c>
      <c r="AF8" s="30">
        <v>12</v>
      </c>
      <c r="AG8" s="45"/>
      <c r="AH8" s="46"/>
      <c r="AI8" s="24"/>
    </row>
    <row r="9" spans="1:35" s="47" customFormat="1" ht="30" customHeight="1">
      <c r="A9" s="72" t="s">
        <v>4</v>
      </c>
      <c r="B9" s="28">
        <v>11</v>
      </c>
      <c r="C9" s="28">
        <v>11</v>
      </c>
      <c r="D9" s="28">
        <v>12</v>
      </c>
      <c r="E9" s="28">
        <v>16</v>
      </c>
      <c r="F9" s="28"/>
      <c r="G9" s="28">
        <v>21</v>
      </c>
      <c r="H9" s="28">
        <v>17</v>
      </c>
      <c r="I9" s="28">
        <v>20</v>
      </c>
      <c r="J9" s="28">
        <v>10</v>
      </c>
      <c r="K9" s="28">
        <v>14</v>
      </c>
      <c r="L9" s="28">
        <v>17</v>
      </c>
      <c r="M9" s="28"/>
      <c r="N9" s="28">
        <v>12</v>
      </c>
      <c r="O9" s="28">
        <v>17</v>
      </c>
      <c r="P9" s="28"/>
      <c r="Q9" s="28"/>
      <c r="R9" s="28">
        <v>20</v>
      </c>
      <c r="S9" s="28">
        <v>21</v>
      </c>
      <c r="T9" s="28">
        <v>15</v>
      </c>
      <c r="U9" s="28"/>
      <c r="V9" s="28">
        <v>12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>
        <v>30</v>
      </c>
      <c r="E10" s="82">
        <v>39</v>
      </c>
      <c r="F10" s="82">
        <v>45</v>
      </c>
      <c r="G10" s="82">
        <v>44</v>
      </c>
      <c r="H10" s="82">
        <v>35</v>
      </c>
      <c r="I10" s="82"/>
      <c r="J10" s="82"/>
      <c r="K10" s="82">
        <v>27</v>
      </c>
      <c r="L10" s="82">
        <v>27</v>
      </c>
      <c r="M10" s="82"/>
      <c r="N10" s="82"/>
      <c r="O10" s="82">
        <v>39</v>
      </c>
      <c r="P10" s="82">
        <v>33</v>
      </c>
      <c r="Q10" s="82">
        <v>30</v>
      </c>
      <c r="R10" s="82">
        <v>38</v>
      </c>
      <c r="S10" s="82">
        <v>38</v>
      </c>
      <c r="T10" s="82">
        <v>30</v>
      </c>
      <c r="U10" s="82">
        <v>28</v>
      </c>
      <c r="V10" s="82"/>
      <c r="W10" s="82">
        <v>40</v>
      </c>
      <c r="X10" s="82">
        <v>38</v>
      </c>
      <c r="Y10" s="82">
        <v>39</v>
      </c>
      <c r="Z10" s="82"/>
      <c r="AA10" s="82"/>
      <c r="AB10" s="82"/>
      <c r="AC10" s="82">
        <v>41</v>
      </c>
      <c r="AD10" s="82">
        <v>45</v>
      </c>
      <c r="AE10" s="82">
        <v>42</v>
      </c>
      <c r="AF10" s="82">
        <v>30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28</v>
      </c>
      <c r="F11" s="84" t="s">
        <v>28</v>
      </c>
      <c r="G11" s="84" t="s">
        <v>28</v>
      </c>
      <c r="H11" s="84" t="s">
        <v>28</v>
      </c>
      <c r="I11" s="84"/>
      <c r="J11" s="84"/>
      <c r="K11" s="84" t="s">
        <v>28</v>
      </c>
      <c r="L11" s="84"/>
      <c r="M11" s="84"/>
      <c r="N11" s="84"/>
      <c r="O11" s="84" t="s">
        <v>28</v>
      </c>
      <c r="P11" s="84"/>
      <c r="Q11" s="84"/>
      <c r="R11" s="84"/>
      <c r="S11" s="84"/>
      <c r="T11" s="84"/>
      <c r="U11" s="84"/>
      <c r="V11" s="84"/>
      <c r="W11" s="84" t="s">
        <v>28</v>
      </c>
      <c r="X11" s="84" t="s">
        <v>28</v>
      </c>
      <c r="Y11" s="84"/>
      <c r="Z11" s="84"/>
      <c r="AA11" s="84"/>
      <c r="AB11" s="84"/>
      <c r="AC11" s="84" t="s">
        <v>28</v>
      </c>
      <c r="AD11" s="84" t="s">
        <v>28</v>
      </c>
      <c r="AE11" s="84" t="s">
        <v>28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 t="s">
        <v>28</v>
      </c>
      <c r="Q12" s="3" t="s">
        <v>28</v>
      </c>
      <c r="R12" s="3" t="s">
        <v>28</v>
      </c>
      <c r="S12" s="3" t="s">
        <v>28</v>
      </c>
      <c r="T12" s="3" t="s">
        <v>28</v>
      </c>
      <c r="U12" s="3" t="s">
        <v>28</v>
      </c>
      <c r="V12" s="3"/>
      <c r="W12" s="3"/>
      <c r="X12" s="3"/>
      <c r="Y12" s="3" t="s">
        <v>28</v>
      </c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28</v>
      </c>
      <c r="C13" s="79" t="s">
        <v>28</v>
      </c>
      <c r="D13" s="79"/>
      <c r="E13" s="79"/>
      <c r="F13" s="79"/>
      <c r="G13" s="79"/>
      <c r="H13" s="79"/>
      <c r="I13" s="79" t="s">
        <v>28</v>
      </c>
      <c r="J13" s="79" t="s">
        <v>28</v>
      </c>
      <c r="K13" s="79"/>
      <c r="L13" s="79" t="s">
        <v>28</v>
      </c>
      <c r="M13" s="79" t="s">
        <v>28</v>
      </c>
      <c r="N13" s="79" t="s">
        <v>28</v>
      </c>
      <c r="O13" s="79"/>
      <c r="P13" s="79"/>
      <c r="Q13" s="79" t="s">
        <v>28</v>
      </c>
      <c r="R13" s="79"/>
      <c r="S13" s="79"/>
      <c r="T13" s="79"/>
      <c r="U13" s="79"/>
      <c r="V13" s="79" t="s">
        <v>28</v>
      </c>
      <c r="W13" s="79"/>
      <c r="X13" s="79"/>
      <c r="Y13" s="79"/>
      <c r="Z13" s="79" t="s">
        <v>28</v>
      </c>
      <c r="AA13" s="79" t="s">
        <v>28</v>
      </c>
      <c r="AB13" s="79" t="s">
        <v>28</v>
      </c>
      <c r="AC13" s="79"/>
      <c r="AD13" s="79"/>
      <c r="AE13" s="79"/>
      <c r="AF13" s="89" t="s">
        <v>28</v>
      </c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2</v>
      </c>
      <c r="E14" s="27">
        <v>7</v>
      </c>
      <c r="F14" s="27">
        <v>7.5</v>
      </c>
      <c r="G14" s="27">
        <v>5.5</v>
      </c>
      <c r="H14" s="27">
        <v>6.5</v>
      </c>
      <c r="I14" s="27">
        <v>0</v>
      </c>
      <c r="J14" s="27">
        <v>0</v>
      </c>
      <c r="K14" s="27">
        <v>7</v>
      </c>
      <c r="L14" s="27">
        <v>6</v>
      </c>
      <c r="M14" s="27">
        <v>0</v>
      </c>
      <c r="N14" s="27">
        <v>0</v>
      </c>
      <c r="O14" s="27">
        <v>9</v>
      </c>
      <c r="P14" s="27">
        <v>8</v>
      </c>
      <c r="Q14" s="27">
        <v>4.5</v>
      </c>
      <c r="R14" s="27">
        <v>8</v>
      </c>
      <c r="S14" s="27">
        <v>5</v>
      </c>
      <c r="T14" s="27">
        <v>5</v>
      </c>
      <c r="U14" s="27">
        <v>5</v>
      </c>
      <c r="V14" s="27">
        <v>0</v>
      </c>
      <c r="W14" s="27">
        <v>4</v>
      </c>
      <c r="X14" s="27">
        <v>6.5</v>
      </c>
      <c r="Y14" s="27">
        <v>3.5</v>
      </c>
      <c r="Z14" s="27">
        <v>0</v>
      </c>
      <c r="AA14" s="27">
        <v>0</v>
      </c>
      <c r="AB14" s="27">
        <v>0</v>
      </c>
      <c r="AC14" s="27">
        <v>4.5</v>
      </c>
      <c r="AD14" s="27">
        <v>3</v>
      </c>
      <c r="AE14" s="27">
        <v>2</v>
      </c>
      <c r="AF14" s="27">
        <v>2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 t="s">
        <v>29</v>
      </c>
      <c r="H15" s="12" t="s">
        <v>29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 t="s">
        <v>29</v>
      </c>
      <c r="X15" s="12"/>
      <c r="Y15" s="12"/>
      <c r="Z15" s="12"/>
      <c r="AA15" s="12"/>
      <c r="AB15" s="12"/>
      <c r="AC15" s="12" t="s">
        <v>29</v>
      </c>
      <c r="AD15" s="12" t="s">
        <v>29</v>
      </c>
      <c r="AE15" s="12" t="s">
        <v>29</v>
      </c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(((B10+23)/2)*0.3*560*$A14:$IV14)+((20-B9)*0.3*125*B14)-(116+50)*B14</f>
        <v>0</v>
      </c>
      <c r="C16" s="29">
        <f t="shared" si="0"/>
        <v>0</v>
      </c>
      <c r="D16" s="29">
        <f t="shared" si="0"/>
        <v>9172</v>
      </c>
      <c r="E16" s="29">
        <f t="shared" si="0"/>
        <v>36343.99999999999</v>
      </c>
      <c r="F16" s="29">
        <f t="shared" si="0"/>
        <v>47220</v>
      </c>
      <c r="G16" s="29">
        <f t="shared" si="0"/>
        <v>29834.749999999996</v>
      </c>
      <c r="H16" s="29">
        <f t="shared" si="0"/>
        <v>31320.25</v>
      </c>
      <c r="I16" s="29">
        <f t="shared" si="0"/>
        <v>0</v>
      </c>
      <c r="J16" s="29">
        <f t="shared" si="0"/>
        <v>0</v>
      </c>
      <c r="K16" s="29">
        <f t="shared" si="0"/>
        <v>29813</v>
      </c>
      <c r="L16" s="29">
        <f t="shared" si="0"/>
        <v>24879</v>
      </c>
      <c r="M16" s="29">
        <f t="shared" si="0"/>
        <v>0</v>
      </c>
      <c r="N16" s="29">
        <f t="shared" si="0"/>
        <v>0</v>
      </c>
      <c r="O16" s="29">
        <f t="shared" si="0"/>
        <v>46390.49999999999</v>
      </c>
      <c r="P16" s="29">
        <f t="shared" si="0"/>
        <v>42304</v>
      </c>
      <c r="Q16" s="29">
        <f t="shared" si="0"/>
        <v>22662</v>
      </c>
      <c r="R16" s="29">
        <f t="shared" si="0"/>
        <v>39664</v>
      </c>
      <c r="S16" s="29">
        <f t="shared" si="0"/>
        <v>24602.5</v>
      </c>
      <c r="T16" s="29">
        <f t="shared" si="0"/>
        <v>22367.5</v>
      </c>
      <c r="U16" s="29">
        <f t="shared" si="0"/>
        <v>24340</v>
      </c>
      <c r="V16" s="29">
        <f t="shared" si="0"/>
        <v>0</v>
      </c>
      <c r="W16" s="29">
        <f t="shared" si="0"/>
        <v>23504</v>
      </c>
      <c r="X16" s="29">
        <f t="shared" si="0"/>
        <v>37102</v>
      </c>
      <c r="Y16" s="29">
        <f t="shared" si="0"/>
        <v>20271.999999999996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26820</v>
      </c>
      <c r="AD16" s="29">
        <f t="shared" si="0"/>
        <v>18888</v>
      </c>
      <c r="AE16" s="29">
        <f t="shared" si="0"/>
        <v>12088</v>
      </c>
      <c r="AF16" s="29">
        <f t="shared" si="0"/>
        <v>10072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B16/116</f>
        <v>0</v>
      </c>
      <c r="C17" s="78">
        <f t="shared" si="1"/>
        <v>0</v>
      </c>
      <c r="D17" s="78">
        <f t="shared" si="1"/>
        <v>79.06896551724138</v>
      </c>
      <c r="E17" s="78">
        <f t="shared" si="1"/>
        <v>313.31034482758616</v>
      </c>
      <c r="F17" s="78">
        <f t="shared" si="1"/>
        <v>407.0689655172414</v>
      </c>
      <c r="G17" s="78">
        <f t="shared" si="1"/>
        <v>257.1961206896551</v>
      </c>
      <c r="H17" s="78">
        <f t="shared" si="1"/>
        <v>270.0021551724138</v>
      </c>
      <c r="I17" s="78">
        <f t="shared" si="1"/>
        <v>0</v>
      </c>
      <c r="J17" s="78">
        <f t="shared" si="1"/>
        <v>0</v>
      </c>
      <c r="K17" s="78">
        <f t="shared" si="1"/>
        <v>257.0086206896552</v>
      </c>
      <c r="L17" s="78">
        <f t="shared" si="1"/>
        <v>214.47413793103448</v>
      </c>
      <c r="M17" s="78">
        <f t="shared" si="1"/>
        <v>0</v>
      </c>
      <c r="N17" s="78">
        <f t="shared" si="1"/>
        <v>0</v>
      </c>
      <c r="O17" s="78">
        <f t="shared" si="1"/>
        <v>399.9181034482758</v>
      </c>
      <c r="P17" s="78">
        <f t="shared" si="1"/>
        <v>364.6896551724138</v>
      </c>
      <c r="Q17" s="78">
        <f t="shared" si="1"/>
        <v>195.36206896551724</v>
      </c>
      <c r="R17" s="78">
        <f t="shared" si="1"/>
        <v>341.9310344827586</v>
      </c>
      <c r="S17" s="78">
        <f t="shared" si="1"/>
        <v>212.0905172413793</v>
      </c>
      <c r="T17" s="78">
        <f t="shared" si="1"/>
        <v>192.82327586206895</v>
      </c>
      <c r="U17" s="78">
        <f t="shared" si="1"/>
        <v>209.82758620689654</v>
      </c>
      <c r="V17" s="78">
        <f t="shared" si="1"/>
        <v>0</v>
      </c>
      <c r="W17" s="78">
        <f t="shared" si="1"/>
        <v>202.6206896551724</v>
      </c>
      <c r="X17" s="78">
        <f t="shared" si="1"/>
        <v>319.8448275862069</v>
      </c>
      <c r="Y17" s="78">
        <f t="shared" si="1"/>
        <v>174.75862068965515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231.20689655172413</v>
      </c>
      <c r="AD17" s="78">
        <f t="shared" si="1"/>
        <v>162.82758620689654</v>
      </c>
      <c r="AE17" s="78">
        <f t="shared" si="1"/>
        <v>104.20689655172414</v>
      </c>
      <c r="AF17" s="78">
        <f t="shared" si="1"/>
        <v>86.82758620689656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579659.5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7245.74375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4.6746733870967745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A11">
      <selection activeCell="L16" sqref="L1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/>
      <c r="D8" s="30"/>
      <c r="E8" s="30"/>
      <c r="F8" s="30"/>
      <c r="G8" s="30"/>
      <c r="H8" s="30"/>
      <c r="I8" s="30">
        <v>19</v>
      </c>
      <c r="J8" s="30">
        <v>16</v>
      </c>
      <c r="K8" s="30">
        <v>13</v>
      </c>
      <c r="L8" s="30">
        <v>16</v>
      </c>
      <c r="M8" s="30">
        <v>15</v>
      </c>
      <c r="N8" s="30">
        <v>16</v>
      </c>
      <c r="O8" s="30"/>
      <c r="P8" s="30"/>
      <c r="Q8" s="30">
        <v>22</v>
      </c>
      <c r="R8" s="30">
        <v>18</v>
      </c>
      <c r="S8" s="30">
        <v>18</v>
      </c>
      <c r="T8" s="30">
        <v>19</v>
      </c>
      <c r="U8" s="30">
        <v>18</v>
      </c>
      <c r="V8" s="30">
        <v>14</v>
      </c>
      <c r="W8" s="30">
        <v>15</v>
      </c>
      <c r="X8" s="30">
        <v>18</v>
      </c>
      <c r="Y8" s="30">
        <v>16</v>
      </c>
      <c r="Z8" s="30">
        <v>15</v>
      </c>
      <c r="AA8" s="30">
        <v>15</v>
      </c>
      <c r="AB8" s="30">
        <v>18</v>
      </c>
      <c r="AC8" s="30">
        <v>17</v>
      </c>
      <c r="AD8" s="30">
        <v>18</v>
      </c>
      <c r="AE8" s="30">
        <v>17</v>
      </c>
      <c r="AF8" s="30">
        <v>15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>
        <v>19</v>
      </c>
      <c r="J9" s="28">
        <v>18</v>
      </c>
      <c r="K9" s="28">
        <v>15</v>
      </c>
      <c r="L9" s="28">
        <v>18</v>
      </c>
      <c r="M9" s="28">
        <v>19</v>
      </c>
      <c r="N9" s="28">
        <v>21</v>
      </c>
      <c r="O9" s="28"/>
      <c r="P9" s="28"/>
      <c r="Q9" s="28">
        <v>27</v>
      </c>
      <c r="R9" s="28">
        <v>22</v>
      </c>
      <c r="S9" s="28">
        <v>21</v>
      </c>
      <c r="T9" s="28">
        <v>22</v>
      </c>
      <c r="U9" s="28">
        <v>20</v>
      </c>
      <c r="V9" s="28">
        <v>18</v>
      </c>
      <c r="W9" s="28">
        <v>19</v>
      </c>
      <c r="X9" s="28">
        <v>19</v>
      </c>
      <c r="Y9" s="28">
        <v>20</v>
      </c>
      <c r="Z9" s="28">
        <v>18</v>
      </c>
      <c r="AA9" s="28">
        <v>20</v>
      </c>
      <c r="AB9" s="28">
        <v>20</v>
      </c>
      <c r="AC9" s="28">
        <v>18</v>
      </c>
      <c r="AD9" s="28">
        <v>21</v>
      </c>
      <c r="AE9" s="28">
        <v>22</v>
      </c>
      <c r="AF9" s="28">
        <v>20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>
        <v>26</v>
      </c>
      <c r="J10" s="82">
        <v>37</v>
      </c>
      <c r="K10" s="82"/>
      <c r="L10" s="82">
        <v>41</v>
      </c>
      <c r="M10" s="82">
        <v>45</v>
      </c>
      <c r="N10" s="82"/>
      <c r="O10" s="82"/>
      <c r="P10" s="82"/>
      <c r="Q10" s="82"/>
      <c r="R10" s="82"/>
      <c r="S10" s="82"/>
      <c r="T10" s="82"/>
      <c r="U10" s="82"/>
      <c r="V10" s="82">
        <v>45</v>
      </c>
      <c r="W10" s="82">
        <v>46</v>
      </c>
      <c r="X10" s="82"/>
      <c r="Y10" s="82"/>
      <c r="Z10" s="82">
        <v>40</v>
      </c>
      <c r="AA10" s="82">
        <v>41</v>
      </c>
      <c r="AB10" s="82">
        <v>40</v>
      </c>
      <c r="AC10" s="82"/>
      <c r="AD10" s="82"/>
      <c r="AE10" s="82"/>
      <c r="AF10" s="82">
        <v>44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 t="s">
        <v>21</v>
      </c>
      <c r="K11" s="84"/>
      <c r="L11" s="84"/>
      <c r="M11" s="84"/>
      <c r="N11" s="84" t="s">
        <v>21</v>
      </c>
      <c r="O11" s="84" t="s">
        <v>21</v>
      </c>
      <c r="P11" s="84" t="s">
        <v>21</v>
      </c>
      <c r="Q11" s="84" t="s">
        <v>21</v>
      </c>
      <c r="R11" s="84" t="s">
        <v>21</v>
      </c>
      <c r="S11" s="84" t="s">
        <v>21</v>
      </c>
      <c r="T11" s="84"/>
      <c r="U11" s="84"/>
      <c r="V11" s="84"/>
      <c r="W11" s="84" t="s">
        <v>21</v>
      </c>
      <c r="X11" s="84"/>
      <c r="Y11" s="84"/>
      <c r="Z11" s="84"/>
      <c r="AA11" s="84" t="s">
        <v>21</v>
      </c>
      <c r="AB11" s="84" t="s">
        <v>21</v>
      </c>
      <c r="AC11" s="84"/>
      <c r="AD11" s="84"/>
      <c r="AE11" s="84"/>
      <c r="AF11" s="85" t="s">
        <v>21</v>
      </c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 t="s">
        <v>21</v>
      </c>
      <c r="M12" s="3" t="s">
        <v>21</v>
      </c>
      <c r="N12" s="3"/>
      <c r="O12" s="3"/>
      <c r="P12" s="3"/>
      <c r="Q12" s="3"/>
      <c r="R12" s="3"/>
      <c r="S12" s="3" t="s">
        <v>21</v>
      </c>
      <c r="T12" s="3" t="s">
        <v>21</v>
      </c>
      <c r="U12" s="3" t="s">
        <v>21</v>
      </c>
      <c r="V12" s="3" t="s">
        <v>21</v>
      </c>
      <c r="W12" s="3"/>
      <c r="X12" s="3"/>
      <c r="Y12" s="3"/>
      <c r="Z12" s="3" t="s">
        <v>21</v>
      </c>
      <c r="AA12" s="3"/>
      <c r="AB12" s="3"/>
      <c r="AC12" s="3"/>
      <c r="AD12" s="3" t="s">
        <v>21</v>
      </c>
      <c r="AE12" s="3" t="s">
        <v>21</v>
      </c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 t="s">
        <v>21</v>
      </c>
      <c r="J13" s="79" t="s">
        <v>21</v>
      </c>
      <c r="K13" s="79" t="s">
        <v>21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 t="s">
        <v>21</v>
      </c>
      <c r="W13" s="79"/>
      <c r="X13" s="79" t="s">
        <v>21</v>
      </c>
      <c r="Y13" s="79" t="s">
        <v>21</v>
      </c>
      <c r="Z13" s="79"/>
      <c r="AA13" s="79"/>
      <c r="AB13" s="79"/>
      <c r="AC13" s="79" t="s">
        <v>21</v>
      </c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/>
      <c r="E14" s="27"/>
      <c r="F14" s="27"/>
      <c r="G14" s="27"/>
      <c r="H14" s="27"/>
      <c r="I14" s="27">
        <v>1</v>
      </c>
      <c r="J14" s="27">
        <v>4.5</v>
      </c>
      <c r="K14" s="27">
        <v>0</v>
      </c>
      <c r="L14" s="27">
        <v>6</v>
      </c>
      <c r="M14" s="27">
        <v>5.5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4.5</v>
      </c>
      <c r="W14" s="27">
        <v>5.25</v>
      </c>
      <c r="X14" s="27">
        <v>0</v>
      </c>
      <c r="Y14" s="27">
        <v>0</v>
      </c>
      <c r="Z14" s="27">
        <v>2</v>
      </c>
      <c r="AA14" s="27">
        <v>4</v>
      </c>
      <c r="AB14" s="27">
        <v>4</v>
      </c>
      <c r="AC14" s="27">
        <v>0</v>
      </c>
      <c r="AD14" s="27">
        <v>0</v>
      </c>
      <c r="AE14" s="27">
        <v>0</v>
      </c>
      <c r="AF14" s="27">
        <v>3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 t="s">
        <v>29</v>
      </c>
      <c r="S15" s="12" t="s">
        <v>29</v>
      </c>
      <c r="T15" s="12" t="s">
        <v>29</v>
      </c>
      <c r="U15" s="12" t="s">
        <v>29</v>
      </c>
      <c r="V15" s="12"/>
      <c r="W15" s="12" t="s">
        <v>29</v>
      </c>
      <c r="X15" s="12"/>
      <c r="Y15" s="12"/>
      <c r="Z15" s="12" t="s">
        <v>29</v>
      </c>
      <c r="AA15" s="12" t="s">
        <v>29</v>
      </c>
      <c r="AB15" s="12"/>
      <c r="AC15" s="12"/>
      <c r="AD15" s="12" t="s">
        <v>29</v>
      </c>
      <c r="AE15" s="12" t="s">
        <v>29</v>
      </c>
      <c r="AF15" s="12" t="s">
        <v>29</v>
      </c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(((B10+23)/2)*0.3*1100*14:14)+((20-B9)*0.3*125*B14)-231*B14</f>
        <v>0</v>
      </c>
      <c r="C16" s="29">
        <f aca="true" t="shared" si="0" ref="C16:Q16">(((C10+23)/2)*0.3*1100*$A14:$IV14)+((20-C9)*0.3*125*C14)-231*C14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/>
      <c r="J16" s="29">
        <f>(((J10+23)/2)*0.3*1100*14:14)+((20-J9)*0.3*125*J14)-231*J14</f>
        <v>43848</v>
      </c>
      <c r="K16" s="29">
        <f t="shared" si="0"/>
        <v>0</v>
      </c>
      <c r="L16" s="29">
        <f>(((L10+23)/2)*0.3*1100*14:14)+((20-L9)*0.3*125*L14)-231*L14</f>
        <v>62424</v>
      </c>
      <c r="M16" s="29">
        <f>(((M10+23)/2)*0.3*1100*14:14)+((20-M9)*0.3*125*M14)-231*M14</f>
        <v>60645.75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v>0</v>
      </c>
      <c r="S16" s="29">
        <f aca="true" t="shared" si="1" ref="S16:AE16">(((S10+23)/2)*0.3*1100*$A14:$IV14)+((20-S9)*0.3*125*S14)-231*S14</f>
        <v>0</v>
      </c>
      <c r="T16" s="29">
        <f t="shared" si="1"/>
        <v>0</v>
      </c>
      <c r="U16" s="29">
        <f t="shared" si="1"/>
        <v>0</v>
      </c>
      <c r="V16" s="29">
        <f>(((V10+23)/2)*0.3*1100*14:14)+((20-V9)*0.3*125*V14)-231*V14</f>
        <v>49788</v>
      </c>
      <c r="W16" s="29">
        <f>(((W10+23)/2)*0.3*1100*14:14)+((20-W9)*0.3*125*W14)-231*W14</f>
        <v>58755.375</v>
      </c>
      <c r="X16" s="29">
        <f t="shared" si="1"/>
        <v>0</v>
      </c>
      <c r="Y16" s="29">
        <f t="shared" si="1"/>
        <v>0</v>
      </c>
      <c r="Z16" s="29">
        <f>(((Z10+23)/2)*0.3*1100*14:14)+((20-Z9)*0.3*125*Z14)-231*Z14</f>
        <v>20478</v>
      </c>
      <c r="AA16" s="29">
        <f>(((AA10+23)/2)*0.3*1100*14:14)+((20-AA9)*0.3*125*AA14)-231*AA14</f>
        <v>41316</v>
      </c>
      <c r="AB16" s="29">
        <f>(((AB10+23)/2)*0.3*1100*14:14)+((20-AB9)*0.3*125*AB14)-231*AB14</f>
        <v>40656</v>
      </c>
      <c r="AC16" s="29">
        <f>(((AC10+23)/2)*0.3*1100*14:14)+((20-AC9)*0.3*125*AC14)-231*AC14</f>
        <v>0</v>
      </c>
      <c r="AD16" s="29">
        <f t="shared" si="1"/>
        <v>0</v>
      </c>
      <c r="AE16" s="29">
        <f t="shared" si="1"/>
        <v>0</v>
      </c>
      <c r="AF16" s="29">
        <f>(((AF10+23)/2)*0.3*1100*14:14)+((20-AF9)*0.3*125*AF14)-231*AF14</f>
        <v>32471.999999999993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 aca="true" t="shared" si="2" ref="C17:AE17">C16/(115+80+6.6)</f>
        <v>0</v>
      </c>
      <c r="D17" s="78">
        <f t="shared" si="2"/>
        <v>0</v>
      </c>
      <c r="E17" s="78">
        <f t="shared" si="2"/>
        <v>0</v>
      </c>
      <c r="F17" s="78">
        <f t="shared" si="2"/>
        <v>0</v>
      </c>
      <c r="G17" s="78">
        <f t="shared" si="2"/>
        <v>0</v>
      </c>
      <c r="H17" s="78">
        <f t="shared" si="2"/>
        <v>0</v>
      </c>
      <c r="I17" s="78">
        <f>I16/(115+80+6.6)</f>
        <v>0</v>
      </c>
      <c r="J17" s="78">
        <f>J16/(115+80+6.6)</f>
        <v>217.5</v>
      </c>
      <c r="K17" s="78">
        <f t="shared" si="2"/>
        <v>0</v>
      </c>
      <c r="L17" s="78">
        <f>L16/(115+80+6.6)</f>
        <v>309.64285714285717</v>
      </c>
      <c r="M17" s="78">
        <f>M16/(115+80+6.6)</f>
        <v>300.82217261904765</v>
      </c>
      <c r="N17" s="78">
        <f t="shared" si="2"/>
        <v>0</v>
      </c>
      <c r="O17" s="78">
        <f t="shared" si="2"/>
        <v>0</v>
      </c>
      <c r="P17" s="78">
        <f t="shared" si="2"/>
        <v>0</v>
      </c>
      <c r="Q17" s="78">
        <f t="shared" si="2"/>
        <v>0</v>
      </c>
      <c r="R17" s="78">
        <f t="shared" si="2"/>
        <v>0</v>
      </c>
      <c r="S17" s="78">
        <f t="shared" si="2"/>
        <v>0</v>
      </c>
      <c r="T17" s="78">
        <f t="shared" si="2"/>
        <v>0</v>
      </c>
      <c r="U17" s="78">
        <f t="shared" si="2"/>
        <v>0</v>
      </c>
      <c r="V17" s="78">
        <f>V16/(115+80+6.6)</f>
        <v>246.96428571428572</v>
      </c>
      <c r="W17" s="78">
        <f>W16/(115+80+6.6)</f>
        <v>291.4453125</v>
      </c>
      <c r="X17" s="78">
        <f t="shared" si="2"/>
        <v>0</v>
      </c>
      <c r="Y17" s="78">
        <f t="shared" si="2"/>
        <v>0</v>
      </c>
      <c r="Z17" s="78">
        <f>Z16/(115+80+6.6)</f>
        <v>101.57738095238095</v>
      </c>
      <c r="AA17" s="78">
        <f>AA16/(115+80+6.6)</f>
        <v>204.9404761904762</v>
      </c>
      <c r="AB17" s="78">
        <f>AB16/(115+80+6.6)</f>
        <v>201.66666666666669</v>
      </c>
      <c r="AC17" s="78">
        <f t="shared" si="2"/>
        <v>0</v>
      </c>
      <c r="AD17" s="78">
        <f t="shared" si="2"/>
        <v>0</v>
      </c>
      <c r="AE17" s="78">
        <f t="shared" si="2"/>
        <v>0</v>
      </c>
      <c r="AF17" s="78">
        <f>AF16/(115+80+6.6)</f>
        <v>161.07142857142853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410383.125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5129.7890625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165000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3.108963068181818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.55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6</v>
      </c>
      <c r="C8" s="30">
        <v>0</v>
      </c>
      <c r="D8" s="30">
        <v>0</v>
      </c>
      <c r="E8" s="30">
        <v>-2</v>
      </c>
      <c r="F8" s="30">
        <v>2</v>
      </c>
      <c r="G8" s="30">
        <v>5</v>
      </c>
      <c r="H8" s="30">
        <v>5</v>
      </c>
      <c r="I8" s="30">
        <v>5</v>
      </c>
      <c r="J8" s="30">
        <v>5</v>
      </c>
      <c r="K8" s="30">
        <v>5</v>
      </c>
      <c r="L8" s="30">
        <v>10</v>
      </c>
      <c r="M8" s="30">
        <v>15</v>
      </c>
      <c r="N8" s="30">
        <v>8</v>
      </c>
      <c r="O8" s="30">
        <v>10</v>
      </c>
      <c r="P8" s="30">
        <v>10</v>
      </c>
      <c r="Q8" s="30">
        <v>5</v>
      </c>
      <c r="R8" s="30">
        <v>11</v>
      </c>
      <c r="S8" s="30">
        <v>8</v>
      </c>
      <c r="T8" s="30">
        <v>5</v>
      </c>
      <c r="U8" s="30"/>
      <c r="V8" s="30">
        <v>10</v>
      </c>
      <c r="W8" s="30">
        <v>12</v>
      </c>
      <c r="X8" s="30">
        <v>12</v>
      </c>
      <c r="Y8" s="30">
        <v>4</v>
      </c>
      <c r="Z8" s="30">
        <v>5</v>
      </c>
      <c r="AA8" s="30">
        <v>6</v>
      </c>
      <c r="AB8" s="30">
        <v>10</v>
      </c>
      <c r="AC8" s="30">
        <v>15</v>
      </c>
      <c r="AD8" s="30">
        <v>12</v>
      </c>
      <c r="AE8" s="30">
        <v>10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8</v>
      </c>
      <c r="C9" s="28">
        <v>6</v>
      </c>
      <c r="D9" s="28"/>
      <c r="E9" s="28"/>
      <c r="F9" s="28"/>
      <c r="G9" s="28"/>
      <c r="H9" s="28"/>
      <c r="I9" s="28">
        <v>15</v>
      </c>
      <c r="J9" s="28">
        <v>14</v>
      </c>
      <c r="K9" s="28"/>
      <c r="L9" s="28">
        <v>15</v>
      </c>
      <c r="M9" s="28">
        <v>16</v>
      </c>
      <c r="N9" s="28"/>
      <c r="O9" s="28"/>
      <c r="P9" s="28">
        <v>16</v>
      </c>
      <c r="Q9" s="28">
        <v>18</v>
      </c>
      <c r="R9" s="28">
        <v>14</v>
      </c>
      <c r="S9" s="28">
        <v>14</v>
      </c>
      <c r="T9" s="28"/>
      <c r="U9" s="28">
        <v>20</v>
      </c>
      <c r="V9" s="28"/>
      <c r="W9" s="28">
        <v>21</v>
      </c>
      <c r="X9" s="28"/>
      <c r="Y9" s="28">
        <v>14</v>
      </c>
      <c r="Z9" s="28">
        <v>14</v>
      </c>
      <c r="AA9" s="28">
        <v>18</v>
      </c>
      <c r="AB9" s="28">
        <v>20</v>
      </c>
      <c r="AC9" s="28">
        <v>20</v>
      </c>
      <c r="AD9" s="28"/>
      <c r="AE9" s="28">
        <v>16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24</v>
      </c>
      <c r="C10" s="82"/>
      <c r="D10" s="82"/>
      <c r="E10" s="82">
        <v>30</v>
      </c>
      <c r="F10" s="82">
        <v>34</v>
      </c>
      <c r="G10" s="82">
        <v>35</v>
      </c>
      <c r="H10" s="82">
        <v>35</v>
      </c>
      <c r="I10" s="82">
        <v>35</v>
      </c>
      <c r="J10" s="82">
        <v>39</v>
      </c>
      <c r="K10" s="82">
        <v>30</v>
      </c>
      <c r="L10" s="82">
        <v>31</v>
      </c>
      <c r="M10" s="82">
        <v>41</v>
      </c>
      <c r="N10" s="82">
        <v>30</v>
      </c>
      <c r="O10" s="82">
        <v>26</v>
      </c>
      <c r="P10" s="82">
        <v>35</v>
      </c>
      <c r="Q10" s="82">
        <v>39</v>
      </c>
      <c r="R10" s="82">
        <v>30</v>
      </c>
      <c r="S10" s="82">
        <v>35</v>
      </c>
      <c r="T10" s="82">
        <v>42</v>
      </c>
      <c r="U10" s="82">
        <v>37</v>
      </c>
      <c r="V10" s="82">
        <v>37</v>
      </c>
      <c r="W10" s="82">
        <v>40</v>
      </c>
      <c r="X10" s="82"/>
      <c r="Y10" s="82">
        <v>30</v>
      </c>
      <c r="Z10" s="82">
        <v>34</v>
      </c>
      <c r="AA10" s="82">
        <v>38</v>
      </c>
      <c r="AB10" s="82">
        <v>38</v>
      </c>
      <c r="AC10" s="82">
        <v>30</v>
      </c>
      <c r="AD10" s="82">
        <v>38</v>
      </c>
      <c r="AE10" s="82">
        <v>30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 t="s">
        <v>28</v>
      </c>
      <c r="D11" s="84"/>
      <c r="E11" s="84" t="s">
        <v>28</v>
      </c>
      <c r="F11" s="84" t="s">
        <v>28</v>
      </c>
      <c r="G11" s="84" t="s">
        <v>28</v>
      </c>
      <c r="H11" s="84" t="s">
        <v>28</v>
      </c>
      <c r="I11" s="84" t="s">
        <v>28</v>
      </c>
      <c r="J11" s="84" t="s">
        <v>28</v>
      </c>
      <c r="K11" s="84" t="s">
        <v>28</v>
      </c>
      <c r="L11" s="84" t="s">
        <v>28</v>
      </c>
      <c r="M11" s="84" t="s">
        <v>28</v>
      </c>
      <c r="N11" s="84"/>
      <c r="O11" s="84"/>
      <c r="P11" s="84" t="s">
        <v>28</v>
      </c>
      <c r="Q11" s="84" t="s">
        <v>28</v>
      </c>
      <c r="R11" s="84"/>
      <c r="S11" s="84" t="s">
        <v>28</v>
      </c>
      <c r="T11" s="84" t="s">
        <v>28</v>
      </c>
      <c r="U11" s="84" t="s">
        <v>28</v>
      </c>
      <c r="V11" s="84" t="s">
        <v>28</v>
      </c>
      <c r="W11" s="84" t="s">
        <v>28</v>
      </c>
      <c r="X11" s="84"/>
      <c r="Y11" s="84" t="s">
        <v>28</v>
      </c>
      <c r="Z11" s="84" t="s">
        <v>28</v>
      </c>
      <c r="AA11" s="84" t="s">
        <v>28</v>
      </c>
      <c r="AB11" s="84" t="s">
        <v>28</v>
      </c>
      <c r="AC11" s="84"/>
      <c r="AD11" s="84" t="s">
        <v>28</v>
      </c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28</v>
      </c>
      <c r="C12" s="3"/>
      <c r="D12" s="3"/>
      <c r="E12" s="3"/>
      <c r="F12" s="3"/>
      <c r="G12" s="3"/>
      <c r="H12" s="3"/>
      <c r="I12" s="3"/>
      <c r="J12" s="3"/>
      <c r="K12" s="3" t="s">
        <v>28</v>
      </c>
      <c r="L12" s="3"/>
      <c r="M12" s="3"/>
      <c r="N12" s="3" t="s">
        <v>28</v>
      </c>
      <c r="O12" s="3"/>
      <c r="P12" s="3"/>
      <c r="Q12" s="3"/>
      <c r="R12" s="3" t="s">
        <v>28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 t="s">
        <v>28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 t="s">
        <v>28</v>
      </c>
      <c r="P13" s="79"/>
      <c r="Q13" s="79"/>
      <c r="R13" s="79"/>
      <c r="S13" s="79"/>
      <c r="T13" s="79"/>
      <c r="U13" s="79"/>
      <c r="V13" s="79"/>
      <c r="W13" s="79"/>
      <c r="X13" s="79" t="s">
        <v>28</v>
      </c>
      <c r="Y13" s="79" t="s">
        <v>28</v>
      </c>
      <c r="Z13" s="79"/>
      <c r="AA13" s="79"/>
      <c r="AB13" s="79" t="s">
        <v>28</v>
      </c>
      <c r="AC13" s="79" t="s">
        <v>28</v>
      </c>
      <c r="AD13" s="79" t="s">
        <v>28</v>
      </c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3</v>
      </c>
      <c r="C14" s="27">
        <v>0</v>
      </c>
      <c r="D14" s="27">
        <v>0</v>
      </c>
      <c r="E14" s="27">
        <v>4</v>
      </c>
      <c r="F14" s="27">
        <v>6.5</v>
      </c>
      <c r="G14" s="27">
        <v>6</v>
      </c>
      <c r="H14" s="27">
        <v>6</v>
      </c>
      <c r="I14" s="27">
        <v>7.5</v>
      </c>
      <c r="J14" s="27">
        <v>6</v>
      </c>
      <c r="K14" s="27">
        <v>2</v>
      </c>
      <c r="L14" s="27">
        <v>7</v>
      </c>
      <c r="M14" s="27">
        <v>5.5</v>
      </c>
      <c r="N14" s="27">
        <v>4</v>
      </c>
      <c r="O14" s="27">
        <v>4</v>
      </c>
      <c r="P14" s="27">
        <v>6</v>
      </c>
      <c r="Q14" s="27">
        <v>5</v>
      </c>
      <c r="R14" s="27">
        <v>3</v>
      </c>
      <c r="S14" s="27">
        <v>6.5</v>
      </c>
      <c r="T14" s="27">
        <v>7</v>
      </c>
      <c r="U14" s="27">
        <v>7</v>
      </c>
      <c r="V14" s="27">
        <v>3</v>
      </c>
      <c r="W14" s="27">
        <v>3</v>
      </c>
      <c r="X14" s="27"/>
      <c r="Y14" s="27">
        <v>5</v>
      </c>
      <c r="Z14" s="27">
        <v>7.5</v>
      </c>
      <c r="AA14" s="27">
        <v>8</v>
      </c>
      <c r="AB14" s="27">
        <v>7.5</v>
      </c>
      <c r="AC14" s="27">
        <v>5.5</v>
      </c>
      <c r="AD14" s="27">
        <v>4</v>
      </c>
      <c r="AE14" s="27">
        <v>5.5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29</v>
      </c>
      <c r="N15" s="12"/>
      <c r="O15" s="12"/>
      <c r="P15" s="12" t="s">
        <v>29</v>
      </c>
      <c r="Q15" s="12" t="s">
        <v>29</v>
      </c>
      <c r="R15" s="12"/>
      <c r="S15" s="12"/>
      <c r="T15" s="12"/>
      <c r="U15" s="12"/>
      <c r="V15" s="12" t="s">
        <v>29</v>
      </c>
      <c r="W15" s="12" t="s">
        <v>29</v>
      </c>
      <c r="X15" s="12"/>
      <c r="Y15" s="12"/>
      <c r="Z15" s="12"/>
      <c r="AA15" s="12"/>
      <c r="AB15" s="12"/>
      <c r="AC15" s="12"/>
      <c r="AD15" s="12" t="s">
        <v>29</v>
      </c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(((B10+23)/2)*0.3*560*$A14:$IV14)+((20-B9)*0.3*125*B14)-(116+50)*B14</f>
        <v>12696</v>
      </c>
      <c r="C16" s="29">
        <f t="shared" si="0"/>
        <v>0</v>
      </c>
      <c r="D16" s="29">
        <f t="shared" si="0"/>
        <v>0</v>
      </c>
      <c r="E16" s="29">
        <f t="shared" si="0"/>
        <v>20144</v>
      </c>
      <c r="F16" s="29">
        <f t="shared" si="0"/>
        <v>34917.99999999999</v>
      </c>
      <c r="G16" s="29">
        <f t="shared" si="0"/>
        <v>32736</v>
      </c>
      <c r="H16" s="29">
        <f t="shared" si="0"/>
        <v>32736</v>
      </c>
      <c r="I16" s="29">
        <f t="shared" si="0"/>
        <v>36701.25</v>
      </c>
      <c r="J16" s="29">
        <f t="shared" si="0"/>
        <v>31601.999999999993</v>
      </c>
      <c r="K16" s="29">
        <f t="shared" si="0"/>
        <v>10072</v>
      </c>
      <c r="L16" s="29">
        <f t="shared" si="0"/>
        <v>31902.5</v>
      </c>
      <c r="M16" s="29">
        <f t="shared" si="0"/>
        <v>29480</v>
      </c>
      <c r="N16" s="29">
        <f t="shared" si="0"/>
        <v>20144</v>
      </c>
      <c r="O16" s="29">
        <f t="shared" si="0"/>
        <v>18800</v>
      </c>
      <c r="P16" s="29">
        <f t="shared" si="0"/>
        <v>29136</v>
      </c>
      <c r="Q16" s="29">
        <f t="shared" si="0"/>
        <v>25584.999999999996</v>
      </c>
      <c r="R16" s="29">
        <f t="shared" si="0"/>
        <v>13533</v>
      </c>
      <c r="S16" s="29">
        <f t="shared" si="0"/>
        <v>32051.5</v>
      </c>
      <c r="T16" s="29">
        <f t="shared" si="0"/>
        <v>42308</v>
      </c>
      <c r="U16" s="29">
        <f t="shared" si="0"/>
        <v>34118</v>
      </c>
      <c r="V16" s="29">
        <f t="shared" si="0"/>
        <v>16872</v>
      </c>
      <c r="W16" s="29">
        <f t="shared" si="0"/>
        <v>15265.5</v>
      </c>
      <c r="X16" s="29">
        <f t="shared" si="0"/>
        <v>0</v>
      </c>
      <c r="Y16" s="29">
        <f t="shared" si="0"/>
        <v>22555</v>
      </c>
      <c r="Z16" s="29">
        <f t="shared" si="0"/>
        <v>36352.49999999999</v>
      </c>
      <c r="AA16" s="29">
        <f t="shared" si="0"/>
        <v>40264</v>
      </c>
      <c r="AB16" s="29">
        <f t="shared" si="0"/>
        <v>37185</v>
      </c>
      <c r="AC16" s="29">
        <f t="shared" si="0"/>
        <v>23573</v>
      </c>
      <c r="AD16" s="29">
        <f t="shared" si="0"/>
        <v>22832</v>
      </c>
      <c r="AE16" s="29">
        <f t="shared" si="0"/>
        <v>24398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109.44827586206897</v>
      </c>
      <c r="C17" s="78">
        <f aca="true" t="shared" si="1" ref="C17:AF17">C16/116</f>
        <v>0</v>
      </c>
      <c r="D17" s="78">
        <f t="shared" si="1"/>
        <v>0</v>
      </c>
      <c r="E17" s="78">
        <f t="shared" si="1"/>
        <v>173.6551724137931</v>
      </c>
      <c r="F17" s="78">
        <f t="shared" si="1"/>
        <v>301.0172413793103</v>
      </c>
      <c r="G17" s="78">
        <f t="shared" si="1"/>
        <v>282.2068965517241</v>
      </c>
      <c r="H17" s="78">
        <f t="shared" si="1"/>
        <v>282.2068965517241</v>
      </c>
      <c r="I17" s="78">
        <f t="shared" si="1"/>
        <v>316.39008620689657</v>
      </c>
      <c r="J17" s="78">
        <f t="shared" si="1"/>
        <v>272.43103448275855</v>
      </c>
      <c r="K17" s="78">
        <f t="shared" si="1"/>
        <v>86.82758620689656</v>
      </c>
      <c r="L17" s="78">
        <f t="shared" si="1"/>
        <v>275.0215517241379</v>
      </c>
      <c r="M17" s="78">
        <f t="shared" si="1"/>
        <v>254.13793103448276</v>
      </c>
      <c r="N17" s="78">
        <f t="shared" si="1"/>
        <v>173.6551724137931</v>
      </c>
      <c r="O17" s="78">
        <f t="shared" si="1"/>
        <v>162.06896551724137</v>
      </c>
      <c r="P17" s="78">
        <f t="shared" si="1"/>
        <v>251.17241379310346</v>
      </c>
      <c r="Q17" s="78">
        <f t="shared" si="1"/>
        <v>220.56034482758616</v>
      </c>
      <c r="R17" s="78">
        <f t="shared" si="1"/>
        <v>116.66379310344827</v>
      </c>
      <c r="S17" s="78">
        <f t="shared" si="1"/>
        <v>276.3060344827586</v>
      </c>
      <c r="T17" s="78">
        <f t="shared" si="1"/>
        <v>364.7241379310345</v>
      </c>
      <c r="U17" s="78">
        <f t="shared" si="1"/>
        <v>294.12068965517244</v>
      </c>
      <c r="V17" s="78">
        <f t="shared" si="1"/>
        <v>145.44827586206895</v>
      </c>
      <c r="W17" s="78">
        <f t="shared" si="1"/>
        <v>131.59913793103448</v>
      </c>
      <c r="X17" s="78">
        <f t="shared" si="1"/>
        <v>0</v>
      </c>
      <c r="Y17" s="78">
        <f t="shared" si="1"/>
        <v>194.43965517241378</v>
      </c>
      <c r="Z17" s="78">
        <f t="shared" si="1"/>
        <v>313.3836206896551</v>
      </c>
      <c r="AA17" s="78">
        <f t="shared" si="1"/>
        <v>347.1034482758621</v>
      </c>
      <c r="AB17" s="78">
        <f t="shared" si="1"/>
        <v>320.5603448275862</v>
      </c>
      <c r="AC17" s="78">
        <f t="shared" si="1"/>
        <v>203.2155172413793</v>
      </c>
      <c r="AD17" s="78">
        <f t="shared" si="1"/>
        <v>196.82758620689654</v>
      </c>
      <c r="AE17" s="78">
        <f t="shared" si="1"/>
        <v>210.32758620689654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727960.25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9099.503125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135000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6.740372685185184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" customHeight="1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8.75" customHeight="1" hidden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/>
      <c r="D8" s="30"/>
      <c r="E8" s="30"/>
      <c r="F8" s="30"/>
      <c r="G8" s="30"/>
      <c r="H8" s="30"/>
      <c r="I8" s="30"/>
      <c r="J8" s="30">
        <v>5</v>
      </c>
      <c r="K8" s="30">
        <v>4</v>
      </c>
      <c r="L8" s="30">
        <v>-2</v>
      </c>
      <c r="M8" s="30">
        <v>-4</v>
      </c>
      <c r="N8" s="30">
        <v>1</v>
      </c>
      <c r="O8" s="30">
        <v>6</v>
      </c>
      <c r="P8" s="30">
        <v>6</v>
      </c>
      <c r="Q8" s="30">
        <v>2</v>
      </c>
      <c r="R8" s="30">
        <v>2</v>
      </c>
      <c r="S8" s="30">
        <v>3</v>
      </c>
      <c r="T8" s="30">
        <v>3</v>
      </c>
      <c r="U8" s="30">
        <v>7</v>
      </c>
      <c r="V8" s="30">
        <v>10</v>
      </c>
      <c r="W8" s="30">
        <v>8</v>
      </c>
      <c r="X8" s="30">
        <v>9</v>
      </c>
      <c r="Y8" s="30">
        <v>12</v>
      </c>
      <c r="Z8" s="30">
        <v>12</v>
      </c>
      <c r="AA8" s="30">
        <v>10</v>
      </c>
      <c r="AB8" s="30">
        <v>9</v>
      </c>
      <c r="AC8" s="30">
        <v>0</v>
      </c>
      <c r="AD8" s="30">
        <v>1</v>
      </c>
      <c r="AE8" s="30">
        <v>0</v>
      </c>
      <c r="AF8" s="30">
        <v>0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>
        <v>13</v>
      </c>
      <c r="K9" s="28"/>
      <c r="L9" s="28">
        <v>11</v>
      </c>
      <c r="M9" s="28">
        <v>15</v>
      </c>
      <c r="N9" s="28">
        <v>15</v>
      </c>
      <c r="O9" s="28">
        <v>15</v>
      </c>
      <c r="P9" s="28">
        <v>13</v>
      </c>
      <c r="Q9" s="28"/>
      <c r="R9" s="28">
        <v>11</v>
      </c>
      <c r="S9" s="28">
        <v>11</v>
      </c>
      <c r="T9" s="28">
        <v>12</v>
      </c>
      <c r="U9" s="28">
        <v>12</v>
      </c>
      <c r="V9" s="28">
        <v>15</v>
      </c>
      <c r="W9" s="28">
        <v>18</v>
      </c>
      <c r="X9" s="28">
        <v>20</v>
      </c>
      <c r="Y9" s="28">
        <v>20</v>
      </c>
      <c r="Z9" s="28"/>
      <c r="AA9" s="28">
        <v>12</v>
      </c>
      <c r="AB9" s="28">
        <v>8</v>
      </c>
      <c r="AC9" s="28">
        <v>8</v>
      </c>
      <c r="AD9" s="28">
        <v>10</v>
      </c>
      <c r="AE9" s="28">
        <v>10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>
        <v>26</v>
      </c>
      <c r="K10" s="82"/>
      <c r="L10" s="82">
        <v>30</v>
      </c>
      <c r="M10" s="82">
        <v>31</v>
      </c>
      <c r="N10" s="82">
        <v>33</v>
      </c>
      <c r="O10" s="82">
        <v>27</v>
      </c>
      <c r="P10" s="82"/>
      <c r="Q10" s="82">
        <v>33</v>
      </c>
      <c r="R10" s="82">
        <v>33</v>
      </c>
      <c r="S10" s="82"/>
      <c r="T10" s="82">
        <v>35</v>
      </c>
      <c r="U10" s="82">
        <v>26</v>
      </c>
      <c r="V10" s="82">
        <v>26</v>
      </c>
      <c r="W10" s="82">
        <v>38</v>
      </c>
      <c r="X10" s="82">
        <v>39</v>
      </c>
      <c r="Y10" s="82">
        <v>40</v>
      </c>
      <c r="Z10" s="82">
        <v>35</v>
      </c>
      <c r="AA10" s="82"/>
      <c r="AB10" s="82"/>
      <c r="AC10" s="82">
        <v>26</v>
      </c>
      <c r="AD10" s="82">
        <v>30</v>
      </c>
      <c r="AE10" s="82">
        <v>26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 t="s">
        <v>28</v>
      </c>
      <c r="K11" s="84"/>
      <c r="L11" s="84" t="s">
        <v>28</v>
      </c>
      <c r="M11" s="84" t="s">
        <v>28</v>
      </c>
      <c r="N11" s="84" t="s">
        <v>28</v>
      </c>
      <c r="O11" s="84"/>
      <c r="P11" s="84"/>
      <c r="Q11" s="84"/>
      <c r="R11" s="84"/>
      <c r="S11" s="84"/>
      <c r="T11" s="84" t="s">
        <v>28</v>
      </c>
      <c r="U11" s="84"/>
      <c r="V11" s="84"/>
      <c r="W11" s="84" t="s">
        <v>28</v>
      </c>
      <c r="X11" s="84" t="s">
        <v>28</v>
      </c>
      <c r="Y11" s="84" t="s">
        <v>28</v>
      </c>
      <c r="Z11" s="84" t="s">
        <v>28</v>
      </c>
      <c r="AA11" s="84"/>
      <c r="AB11" s="84"/>
      <c r="AC11" s="84" t="s">
        <v>28</v>
      </c>
      <c r="AD11" s="84" t="s">
        <v>28</v>
      </c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 t="s">
        <v>28</v>
      </c>
      <c r="K12" s="3"/>
      <c r="L12" s="3"/>
      <c r="M12" s="3"/>
      <c r="N12" s="3"/>
      <c r="O12" s="3" t="s">
        <v>28</v>
      </c>
      <c r="P12" s="3"/>
      <c r="Q12" s="3" t="s">
        <v>28</v>
      </c>
      <c r="R12" s="3" t="s">
        <v>28</v>
      </c>
      <c r="S12" s="3"/>
      <c r="T12" s="3"/>
      <c r="U12" s="3" t="s">
        <v>28</v>
      </c>
      <c r="V12" s="3" t="s">
        <v>28</v>
      </c>
      <c r="W12" s="3"/>
      <c r="X12" s="3"/>
      <c r="Y12" s="3"/>
      <c r="Z12" s="3"/>
      <c r="AA12" s="3"/>
      <c r="AB12" s="3"/>
      <c r="AC12" s="3"/>
      <c r="AD12" s="3"/>
      <c r="AE12" s="3" t="s">
        <v>28</v>
      </c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 t="s">
        <v>28</v>
      </c>
      <c r="P13" s="79" t="s">
        <v>28</v>
      </c>
      <c r="Q13" s="79"/>
      <c r="R13" s="79"/>
      <c r="S13" s="79"/>
      <c r="T13" s="79"/>
      <c r="U13" s="79" t="s">
        <v>28</v>
      </c>
      <c r="V13" s="79"/>
      <c r="W13" s="79"/>
      <c r="X13" s="79"/>
      <c r="Y13" s="79"/>
      <c r="Z13" s="79"/>
      <c r="AA13" s="79" t="s">
        <v>28</v>
      </c>
      <c r="AB13" s="79" t="s">
        <v>28</v>
      </c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4</v>
      </c>
      <c r="M14" s="27">
        <v>4</v>
      </c>
      <c r="N14" s="27">
        <v>5.5</v>
      </c>
      <c r="O14" s="27">
        <v>2</v>
      </c>
      <c r="P14" s="27">
        <v>0</v>
      </c>
      <c r="Q14" s="27">
        <v>2.5</v>
      </c>
      <c r="R14" s="27">
        <v>3.25</v>
      </c>
      <c r="S14" s="27">
        <v>0</v>
      </c>
      <c r="T14" s="27">
        <v>5.75</v>
      </c>
      <c r="U14" s="27">
        <v>1</v>
      </c>
      <c r="V14" s="27">
        <v>3.5</v>
      </c>
      <c r="W14" s="27">
        <v>6.75</v>
      </c>
      <c r="X14" s="27">
        <v>7.5</v>
      </c>
      <c r="Y14" s="27">
        <v>6</v>
      </c>
      <c r="Z14" s="27">
        <v>6</v>
      </c>
      <c r="AA14" s="27">
        <v>0</v>
      </c>
      <c r="AB14" s="27">
        <v>0</v>
      </c>
      <c r="AC14" s="27">
        <v>2</v>
      </c>
      <c r="AD14" s="27">
        <v>4</v>
      </c>
      <c r="AE14" s="27">
        <v>2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(((B10+23)/2)*0.3*560*$A14:$IV14)+((20-B9)*0.3*125*B14)-(116+50)*B14</f>
        <v>0</v>
      </c>
      <c r="C16" s="29">
        <f t="shared" si="0"/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16850</v>
      </c>
      <c r="K16" s="29">
        <f t="shared" si="0"/>
        <v>0</v>
      </c>
      <c r="L16" s="29">
        <f t="shared" si="0"/>
        <v>18494</v>
      </c>
      <c r="M16" s="29">
        <f t="shared" si="0"/>
        <v>18230</v>
      </c>
      <c r="N16" s="29">
        <f t="shared" si="0"/>
        <v>25990.25</v>
      </c>
      <c r="O16" s="29">
        <f t="shared" si="0"/>
        <v>8443</v>
      </c>
      <c r="P16" s="29">
        <f t="shared" si="0"/>
        <v>0</v>
      </c>
      <c r="Q16" s="29">
        <f t="shared" si="0"/>
        <v>13220</v>
      </c>
      <c r="R16" s="29">
        <f t="shared" si="0"/>
        <v>15845.375</v>
      </c>
      <c r="S16" s="29">
        <f t="shared" si="0"/>
        <v>0</v>
      </c>
      <c r="T16" s="29">
        <f t="shared" si="0"/>
        <v>28784.5</v>
      </c>
      <c r="U16" s="29">
        <f t="shared" si="0"/>
        <v>4250</v>
      </c>
      <c r="V16" s="29">
        <f t="shared" si="0"/>
        <v>14481.25</v>
      </c>
      <c r="W16" s="29">
        <f t="shared" si="0"/>
        <v>33972.75</v>
      </c>
      <c r="X16" s="29">
        <f t="shared" si="0"/>
        <v>37814.99999999999</v>
      </c>
      <c r="Y16" s="29">
        <f t="shared" si="0"/>
        <v>30756</v>
      </c>
      <c r="Z16" s="29">
        <f t="shared" si="0"/>
        <v>32736</v>
      </c>
      <c r="AA16" s="29">
        <f t="shared" si="0"/>
        <v>0</v>
      </c>
      <c r="AB16" s="29">
        <f t="shared" si="0"/>
        <v>0</v>
      </c>
      <c r="AC16" s="29">
        <f t="shared" si="0"/>
        <v>8800</v>
      </c>
      <c r="AD16" s="29">
        <f t="shared" si="0"/>
        <v>18644</v>
      </c>
      <c r="AE16" s="29">
        <f t="shared" si="0"/>
        <v>8650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B16/116</f>
        <v>0</v>
      </c>
      <c r="C17" s="78">
        <f t="shared" si="1"/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145.25862068965517</v>
      </c>
      <c r="K17" s="78">
        <f t="shared" si="1"/>
        <v>0</v>
      </c>
      <c r="L17" s="78">
        <f t="shared" si="1"/>
        <v>159.43103448275863</v>
      </c>
      <c r="M17" s="78">
        <f t="shared" si="1"/>
        <v>157.1551724137931</v>
      </c>
      <c r="N17" s="78">
        <f t="shared" si="1"/>
        <v>224.05387931034483</v>
      </c>
      <c r="O17" s="78">
        <f t="shared" si="1"/>
        <v>72.78448275862068</v>
      </c>
      <c r="P17" s="78">
        <f t="shared" si="1"/>
        <v>0</v>
      </c>
      <c r="Q17" s="78">
        <f t="shared" si="1"/>
        <v>113.96551724137932</v>
      </c>
      <c r="R17" s="78">
        <f t="shared" si="1"/>
        <v>136.5980603448276</v>
      </c>
      <c r="S17" s="78">
        <f t="shared" si="1"/>
        <v>0</v>
      </c>
      <c r="T17" s="78">
        <f t="shared" si="1"/>
        <v>248.14224137931035</v>
      </c>
      <c r="U17" s="78">
        <f t="shared" si="1"/>
        <v>36.63793103448276</v>
      </c>
      <c r="V17" s="78">
        <f t="shared" si="1"/>
        <v>124.83836206896552</v>
      </c>
      <c r="W17" s="78">
        <f t="shared" si="1"/>
        <v>292.8685344827586</v>
      </c>
      <c r="X17" s="78">
        <f t="shared" si="1"/>
        <v>325.99137931034477</v>
      </c>
      <c r="Y17" s="78">
        <f t="shared" si="1"/>
        <v>265.13793103448273</v>
      </c>
      <c r="Z17" s="78">
        <f t="shared" si="1"/>
        <v>282.2068965517241</v>
      </c>
      <c r="AA17" s="78">
        <f t="shared" si="1"/>
        <v>0</v>
      </c>
      <c r="AB17" s="78">
        <f t="shared" si="1"/>
        <v>0</v>
      </c>
      <c r="AC17" s="78">
        <f t="shared" si="1"/>
        <v>75.86206896551724</v>
      </c>
      <c r="AD17" s="78">
        <f t="shared" si="1"/>
        <v>160.72413793103448</v>
      </c>
      <c r="AE17" s="78">
        <f t="shared" si="1"/>
        <v>74.56896551724138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335962.125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4199.5265625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113000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3.7163951880530974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8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</v>
      </c>
      <c r="C8" s="30">
        <v>6</v>
      </c>
      <c r="D8" s="30">
        <v>0</v>
      </c>
      <c r="E8" s="30">
        <v>0</v>
      </c>
      <c r="F8" s="30">
        <v>-2</v>
      </c>
      <c r="G8" s="30">
        <v>-1</v>
      </c>
      <c r="H8" s="30">
        <v>0</v>
      </c>
      <c r="I8" s="30">
        <v>0</v>
      </c>
      <c r="J8" s="30">
        <v>4</v>
      </c>
      <c r="K8" s="30">
        <v>-4</v>
      </c>
      <c r="L8" s="30">
        <v>2</v>
      </c>
      <c r="M8" s="30">
        <v>8</v>
      </c>
      <c r="N8" s="30"/>
      <c r="O8" s="30">
        <v>0</v>
      </c>
      <c r="P8" s="30">
        <v>0</v>
      </c>
      <c r="Q8" s="30">
        <v>-2</v>
      </c>
      <c r="R8" s="30">
        <v>5</v>
      </c>
      <c r="S8" s="30">
        <v>5</v>
      </c>
      <c r="T8" s="30">
        <v>4</v>
      </c>
      <c r="U8" s="30">
        <v>-5</v>
      </c>
      <c r="V8" s="30">
        <v>-6</v>
      </c>
      <c r="W8" s="30">
        <v>-10</v>
      </c>
      <c r="X8" s="30">
        <v>2</v>
      </c>
      <c r="Y8" s="30">
        <v>5</v>
      </c>
      <c r="Z8" s="30">
        <v>5</v>
      </c>
      <c r="AA8" s="30">
        <v>5</v>
      </c>
      <c r="AB8" s="30">
        <v>5</v>
      </c>
      <c r="AC8" s="30">
        <v>6</v>
      </c>
      <c r="AD8" s="30">
        <v>0</v>
      </c>
      <c r="AE8" s="30">
        <v>0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/>
      <c r="C9" s="28">
        <v>8</v>
      </c>
      <c r="D9" s="28">
        <v>8</v>
      </c>
      <c r="E9" s="28">
        <v>0</v>
      </c>
      <c r="F9" s="28">
        <v>0</v>
      </c>
      <c r="G9" s="28">
        <v>0</v>
      </c>
      <c r="H9" s="28">
        <v>0</v>
      </c>
      <c r="I9" s="28">
        <v>4</v>
      </c>
      <c r="J9" s="28"/>
      <c r="K9" s="28">
        <v>4</v>
      </c>
      <c r="L9" s="28"/>
      <c r="M9" s="28">
        <v>9</v>
      </c>
      <c r="N9" s="28"/>
      <c r="O9" s="28">
        <v>0</v>
      </c>
      <c r="P9" s="28"/>
      <c r="Q9" s="28">
        <v>4</v>
      </c>
      <c r="R9" s="28"/>
      <c r="S9" s="28"/>
      <c r="T9" s="28"/>
      <c r="U9" s="28"/>
      <c r="V9" s="28">
        <v>-3</v>
      </c>
      <c r="W9" s="28">
        <v>-5</v>
      </c>
      <c r="X9" s="28">
        <v>5</v>
      </c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>
        <v>26</v>
      </c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 t="s">
        <v>28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 t="s">
        <v>28</v>
      </c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28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28</v>
      </c>
      <c r="C13" s="79" t="s">
        <v>28</v>
      </c>
      <c r="D13" s="79"/>
      <c r="E13" s="79" t="s">
        <v>28</v>
      </c>
      <c r="F13" s="79" t="s">
        <v>28</v>
      </c>
      <c r="G13" s="79" t="s">
        <v>28</v>
      </c>
      <c r="H13" s="79" t="s">
        <v>28</v>
      </c>
      <c r="I13" s="79" t="s">
        <v>28</v>
      </c>
      <c r="J13" s="79" t="s">
        <v>28</v>
      </c>
      <c r="K13" s="79" t="s">
        <v>28</v>
      </c>
      <c r="L13" s="79" t="s">
        <v>28</v>
      </c>
      <c r="M13" s="79" t="s">
        <v>28</v>
      </c>
      <c r="N13" s="79"/>
      <c r="O13" s="79" t="s">
        <v>28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 t="s">
        <v>28</v>
      </c>
      <c r="AB13" s="79" t="s">
        <v>28</v>
      </c>
      <c r="AC13" s="79" t="s">
        <v>28</v>
      </c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5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0</v>
      </c>
      <c r="C16" s="29">
        <f aca="true" t="shared" si="0" ref="C16:AF16">(((C10+23)/2)*0.3*560*$A14:$IV14)+((20-C9)*0.3*125*C14)-(116+50)*C14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>(((Z10+23)/2)*0.3*560*14:14)+((20-Z9)*0.3*125*Z14)-(116+50)*Z14</f>
        <v>23500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0</v>
      </c>
      <c r="C17" s="78">
        <f aca="true" t="shared" si="1" ref="C17:AF17">C16/116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>Z16/116</f>
        <v>202.58620689655172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23500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293.75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77700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0.37805662805662804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2" sqref="A2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>
        <v>8</v>
      </c>
      <c r="D8" s="30">
        <v>3</v>
      </c>
      <c r="E8" s="30">
        <v>1</v>
      </c>
      <c r="F8" s="30">
        <v>6</v>
      </c>
      <c r="G8" s="30">
        <v>10</v>
      </c>
      <c r="H8" s="30">
        <v>6</v>
      </c>
      <c r="I8" s="30">
        <v>6</v>
      </c>
      <c r="J8" s="30">
        <v>8</v>
      </c>
      <c r="K8" s="30">
        <v>8</v>
      </c>
      <c r="L8" s="30">
        <v>8</v>
      </c>
      <c r="M8" s="30">
        <v>8</v>
      </c>
      <c r="N8" s="30"/>
      <c r="O8" s="30">
        <v>10</v>
      </c>
      <c r="P8" s="30">
        <v>8</v>
      </c>
      <c r="Q8" s="30"/>
      <c r="R8" s="30">
        <v>2</v>
      </c>
      <c r="S8" s="30">
        <v>2</v>
      </c>
      <c r="T8" s="30">
        <v>0</v>
      </c>
      <c r="U8" s="30">
        <v>-2</v>
      </c>
      <c r="V8" s="30">
        <v>0</v>
      </c>
      <c r="W8" s="30">
        <v>10</v>
      </c>
      <c r="X8" s="30">
        <v>10</v>
      </c>
      <c r="Y8" s="30">
        <v>5</v>
      </c>
      <c r="Z8" s="30">
        <v>6</v>
      </c>
      <c r="AA8" s="30"/>
      <c r="AB8" s="30"/>
      <c r="AC8" s="30">
        <v>6</v>
      </c>
      <c r="AD8" s="30">
        <v>6</v>
      </c>
      <c r="AE8" s="30">
        <v>7</v>
      </c>
      <c r="AF8" s="30">
        <v>-1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>
        <v>8</v>
      </c>
      <c r="D9" s="28">
        <v>6</v>
      </c>
      <c r="E9" s="28">
        <v>6</v>
      </c>
      <c r="F9" s="28">
        <v>8</v>
      </c>
      <c r="G9" s="28">
        <v>10</v>
      </c>
      <c r="H9" s="28">
        <v>8</v>
      </c>
      <c r="I9" s="28">
        <v>11</v>
      </c>
      <c r="J9" s="28">
        <v>10</v>
      </c>
      <c r="K9" s="28">
        <v>10</v>
      </c>
      <c r="L9" s="28">
        <v>10</v>
      </c>
      <c r="M9" s="28">
        <v>10</v>
      </c>
      <c r="N9" s="28"/>
      <c r="O9" s="28"/>
      <c r="P9" s="28"/>
      <c r="Q9" s="28"/>
      <c r="R9" s="28"/>
      <c r="S9" s="28">
        <v>9</v>
      </c>
      <c r="T9" s="28">
        <v>8</v>
      </c>
      <c r="U9" s="28">
        <v>10</v>
      </c>
      <c r="V9" s="28">
        <v>10</v>
      </c>
      <c r="W9" s="28">
        <v>10</v>
      </c>
      <c r="X9" s="28">
        <v>10</v>
      </c>
      <c r="Y9" s="28">
        <v>10</v>
      </c>
      <c r="Z9" s="28"/>
      <c r="AA9" s="28"/>
      <c r="AB9" s="28"/>
      <c r="AC9" s="28"/>
      <c r="AD9" s="28"/>
      <c r="AE9" s="28">
        <v>14</v>
      </c>
      <c r="AF9" s="28">
        <v>5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>
        <v>26</v>
      </c>
      <c r="R10" s="82"/>
      <c r="S10" s="82"/>
      <c r="T10" s="82"/>
      <c r="U10" s="82"/>
      <c r="V10" s="82"/>
      <c r="W10" s="82"/>
      <c r="X10" s="82"/>
      <c r="Y10" s="82"/>
      <c r="Z10" s="82">
        <v>25</v>
      </c>
      <c r="AA10" s="82"/>
      <c r="AB10" s="82"/>
      <c r="AC10" s="82"/>
      <c r="AD10" s="82"/>
      <c r="AE10" s="82">
        <v>27</v>
      </c>
      <c r="AF10" s="82">
        <v>23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 t="s">
        <v>28</v>
      </c>
      <c r="Q11" s="84" t="s">
        <v>28</v>
      </c>
      <c r="R11" s="84"/>
      <c r="S11" s="84" t="s">
        <v>28</v>
      </c>
      <c r="T11" s="84" t="s">
        <v>28</v>
      </c>
      <c r="U11" s="84" t="s">
        <v>28</v>
      </c>
      <c r="V11" s="84"/>
      <c r="W11" s="84"/>
      <c r="X11" s="84"/>
      <c r="Y11" s="84"/>
      <c r="Z11" s="84" t="s">
        <v>28</v>
      </c>
      <c r="AA11" s="84"/>
      <c r="AB11" s="84"/>
      <c r="AC11" s="84"/>
      <c r="AD11" s="84"/>
      <c r="AE11" s="84" t="s">
        <v>28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 t="s">
        <v>28</v>
      </c>
      <c r="J12" s="3"/>
      <c r="K12" s="3"/>
      <c r="L12" s="3"/>
      <c r="M12" s="3"/>
      <c r="N12" s="3"/>
      <c r="O12" s="3" t="s">
        <v>28</v>
      </c>
      <c r="P12" s="3"/>
      <c r="Q12" s="3"/>
      <c r="R12" s="3" t="s">
        <v>28</v>
      </c>
      <c r="S12" s="3"/>
      <c r="T12" s="3"/>
      <c r="U12" s="3"/>
      <c r="V12" s="3" t="s">
        <v>28</v>
      </c>
      <c r="W12" s="3"/>
      <c r="X12" s="3" t="s">
        <v>28</v>
      </c>
      <c r="Y12" s="3"/>
      <c r="Z12" s="3"/>
      <c r="AA12" s="3"/>
      <c r="AB12" s="3" t="s">
        <v>28</v>
      </c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 t="s">
        <v>28</v>
      </c>
      <c r="D13" s="79" t="s">
        <v>28</v>
      </c>
      <c r="E13" s="79" t="s">
        <v>28</v>
      </c>
      <c r="F13" s="79" t="s">
        <v>28</v>
      </c>
      <c r="G13" s="79" t="s">
        <v>28</v>
      </c>
      <c r="H13" s="79" t="s">
        <v>28</v>
      </c>
      <c r="I13" s="79"/>
      <c r="J13" s="79" t="s">
        <v>28</v>
      </c>
      <c r="K13" s="79" t="s">
        <v>28</v>
      </c>
      <c r="L13" s="79" t="s">
        <v>28</v>
      </c>
      <c r="M13" s="79" t="s">
        <v>28</v>
      </c>
      <c r="N13" s="79"/>
      <c r="O13" s="79"/>
      <c r="P13" s="79"/>
      <c r="Q13" s="79"/>
      <c r="R13" s="79"/>
      <c r="S13" s="79"/>
      <c r="T13" s="79"/>
      <c r="U13" s="79"/>
      <c r="V13" s="79"/>
      <c r="W13" s="79" t="s">
        <v>28</v>
      </c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>
        <v>2.5</v>
      </c>
      <c r="R14" s="27"/>
      <c r="S14" s="27"/>
      <c r="T14" s="27"/>
      <c r="U14" s="27"/>
      <c r="V14" s="27"/>
      <c r="W14" s="27"/>
      <c r="X14" s="27"/>
      <c r="Y14" s="27"/>
      <c r="Z14" s="27">
        <v>2.25</v>
      </c>
      <c r="AA14" s="27"/>
      <c r="AB14" s="27"/>
      <c r="AC14" s="27"/>
      <c r="AD14" s="27"/>
      <c r="AE14" s="27">
        <v>2.75</v>
      </c>
      <c r="AF14" s="27">
        <v>1.25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0</v>
      </c>
      <c r="C16" s="29">
        <f aca="true" t="shared" si="0" ref="C16:AD16">(((C10+23)/2)*0.3*560*$A14:$IV14)+((20-C9)*0.3*125*C14)-(116+50)*C14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>(((Q10+23)/2)*0.3*560*14:14)+((20-Q9)*0.3*125*Q14)-(116+50)*Q14</f>
        <v>11750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>(((Z10+23)/2)*0.3*560*14:14)+((20-Z9)*0.3*125*Z14)-(116+50)*Z14</f>
        <v>10385.999999999998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>(((AE10+23)/2)*0.3*560*14:14)+((20-AE9)*0.3*125*AE14)-(116+50)*AE14</f>
        <v>11712.25</v>
      </c>
      <c r="AF16" s="29">
        <f>(((AF10+23)/2)*0.3*560*14:14)+((20-AF9)*0.3*125*AF14)-(116+50)*AF14</f>
        <v>5325.624999999999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0</v>
      </c>
      <c r="C17" s="78">
        <f aca="true" t="shared" si="1" ref="C17:AD17">C16/116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>Q16/116</f>
        <v>101.29310344827586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>Z16/116</f>
        <v>89.53448275862067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>AE16/116</f>
        <v>100.96767241379311</v>
      </c>
      <c r="AF17" s="78">
        <f>AF16/116</f>
        <v>45.91056034482758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39173.875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489.6734375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53200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0.9204387922932331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B6" sqref="B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/>
      <c r="D8" s="30"/>
      <c r="E8" s="30">
        <v>2</v>
      </c>
      <c r="F8" s="30">
        <v>2</v>
      </c>
      <c r="G8" s="30">
        <v>0</v>
      </c>
      <c r="H8" s="30">
        <v>-2</v>
      </c>
      <c r="I8" s="30">
        <v>-1</v>
      </c>
      <c r="J8" s="30">
        <v>6</v>
      </c>
      <c r="K8" s="30">
        <v>-2</v>
      </c>
      <c r="L8" s="30">
        <v>-4</v>
      </c>
      <c r="M8" s="30">
        <v>-3</v>
      </c>
      <c r="N8" s="30">
        <v>-1</v>
      </c>
      <c r="O8" s="30">
        <v>-4</v>
      </c>
      <c r="P8" s="30">
        <v>-4</v>
      </c>
      <c r="Q8" s="30">
        <v>9</v>
      </c>
      <c r="R8" s="30">
        <v>5</v>
      </c>
      <c r="S8" s="30">
        <v>5</v>
      </c>
      <c r="T8" s="30">
        <v>4</v>
      </c>
      <c r="U8" s="30">
        <v>4</v>
      </c>
      <c r="V8" s="30">
        <v>6</v>
      </c>
      <c r="W8" s="30">
        <v>10</v>
      </c>
      <c r="X8" s="30">
        <v>10</v>
      </c>
      <c r="Y8" s="30">
        <v>10</v>
      </c>
      <c r="Z8" s="30"/>
      <c r="AA8" s="30">
        <v>6</v>
      </c>
      <c r="AB8" s="30">
        <v>-4</v>
      </c>
      <c r="AC8" s="30">
        <v>0</v>
      </c>
      <c r="AD8" s="30">
        <v>4</v>
      </c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>
        <v>23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 t="s">
        <v>28</v>
      </c>
      <c r="L11" s="84" t="s">
        <v>28</v>
      </c>
      <c r="M11" s="84" t="s">
        <v>28</v>
      </c>
      <c r="N11" s="84"/>
      <c r="O11" s="84"/>
      <c r="P11" s="84" t="s">
        <v>28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28</v>
      </c>
      <c r="O12" s="3" t="s">
        <v>28</v>
      </c>
      <c r="P12" s="3"/>
      <c r="Q12" s="3"/>
      <c r="R12" s="3"/>
      <c r="S12" s="3"/>
      <c r="T12" s="3" t="s">
        <v>28</v>
      </c>
      <c r="U12" s="3" t="s">
        <v>28</v>
      </c>
      <c r="V12" s="3" t="s">
        <v>28</v>
      </c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 t="s">
        <v>28</v>
      </c>
      <c r="F13" s="79" t="s">
        <v>28</v>
      </c>
      <c r="G13" s="79" t="s">
        <v>28</v>
      </c>
      <c r="H13" s="79" t="s">
        <v>28</v>
      </c>
      <c r="I13" s="79" t="s">
        <v>28</v>
      </c>
      <c r="J13" s="79" t="s">
        <v>28</v>
      </c>
      <c r="K13" s="79"/>
      <c r="L13" s="79"/>
      <c r="M13" s="79"/>
      <c r="N13" s="79"/>
      <c r="O13" s="79"/>
      <c r="P13" s="79"/>
      <c r="Q13" s="79" t="s">
        <v>28</v>
      </c>
      <c r="R13" s="79" t="s">
        <v>28</v>
      </c>
      <c r="S13" s="79" t="s">
        <v>28</v>
      </c>
      <c r="T13" s="79"/>
      <c r="U13" s="79"/>
      <c r="V13" s="79"/>
      <c r="W13" s="79" t="s">
        <v>28</v>
      </c>
      <c r="X13" s="79" t="s">
        <v>28</v>
      </c>
      <c r="Y13" s="79"/>
      <c r="Z13" s="79"/>
      <c r="AA13" s="79" t="s">
        <v>28</v>
      </c>
      <c r="AB13" s="79" t="s">
        <v>28</v>
      </c>
      <c r="AC13" s="79" t="s">
        <v>28</v>
      </c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0</v>
      </c>
      <c r="C16" s="29">
        <f aca="true" t="shared" si="0" ref="C16:AF16">(((C10+23)/2)*0.3*560*$A14:$IV14)+((20-C9)*0.3*125*C14)-(116+50)*C14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>(((K10+23)/2)*0.3*560*14:14)+((20-K9)*0.3*125*K14)-(116+50)*K14</f>
        <v>4448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0</v>
      </c>
      <c r="C17" s="78">
        <f aca="true" t="shared" si="1" ref="C17:AF17">C16/116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>K16/116</f>
        <v>38.3448275862069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4448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55.6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44600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0.12466367713004484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.9" header="0.19" footer="0.94"/>
  <pageSetup horizontalDpi="600" verticalDpi="600" orientation="landscape" paperSize="9" scale="91" r:id="rId1"/>
  <colBreaks count="1" manualBreakCount="1">
    <brk id="33" max="2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H18" sqref="H18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8</v>
      </c>
      <c r="C8" s="30">
        <v>9</v>
      </c>
      <c r="D8" s="30">
        <v>2</v>
      </c>
      <c r="E8" s="30">
        <v>5</v>
      </c>
      <c r="F8" s="30">
        <v>-2</v>
      </c>
      <c r="G8" s="30">
        <v>-2</v>
      </c>
      <c r="H8" s="30">
        <v>-1</v>
      </c>
      <c r="I8" s="30">
        <v>0</v>
      </c>
      <c r="J8" s="30">
        <v>2</v>
      </c>
      <c r="K8" s="30">
        <v>10</v>
      </c>
      <c r="L8" s="30">
        <v>16</v>
      </c>
      <c r="M8" s="30">
        <v>12</v>
      </c>
      <c r="N8" s="30">
        <v>8</v>
      </c>
      <c r="O8" s="30">
        <v>10</v>
      </c>
      <c r="P8" s="30">
        <v>10</v>
      </c>
      <c r="Q8" s="30">
        <v>12</v>
      </c>
      <c r="R8" s="30">
        <v>10</v>
      </c>
      <c r="S8" s="30">
        <v>0</v>
      </c>
      <c r="T8" s="30">
        <v>-3</v>
      </c>
      <c r="U8" s="30">
        <v>-4</v>
      </c>
      <c r="V8" s="30">
        <v>4</v>
      </c>
      <c r="W8" s="30">
        <v>5</v>
      </c>
      <c r="X8" s="30">
        <v>8</v>
      </c>
      <c r="Y8" s="30">
        <v>4</v>
      </c>
      <c r="Z8" s="30">
        <v>10</v>
      </c>
      <c r="AA8" s="30">
        <v>4</v>
      </c>
      <c r="AB8" s="30">
        <v>5</v>
      </c>
      <c r="AC8" s="30">
        <v>2</v>
      </c>
      <c r="AD8" s="30">
        <v>1</v>
      </c>
      <c r="AE8" s="30">
        <v>3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15</v>
      </c>
      <c r="C9" s="28">
        <v>8</v>
      </c>
      <c r="D9" s="28">
        <v>10</v>
      </c>
      <c r="E9" s="28">
        <v>8</v>
      </c>
      <c r="F9" s="28">
        <v>7</v>
      </c>
      <c r="G9" s="28">
        <v>12</v>
      </c>
      <c r="H9" s="28">
        <v>11.5</v>
      </c>
      <c r="I9" s="28">
        <v>12</v>
      </c>
      <c r="J9" s="28"/>
      <c r="K9" s="28">
        <v>13</v>
      </c>
      <c r="L9" s="28"/>
      <c r="M9" s="28">
        <v>12</v>
      </c>
      <c r="N9" s="28">
        <v>12</v>
      </c>
      <c r="O9" s="28">
        <v>10</v>
      </c>
      <c r="P9" s="28">
        <v>10</v>
      </c>
      <c r="Q9" s="28">
        <v>12</v>
      </c>
      <c r="R9" s="28">
        <v>10</v>
      </c>
      <c r="S9" s="28">
        <v>5</v>
      </c>
      <c r="T9" s="28">
        <v>4</v>
      </c>
      <c r="U9" s="28">
        <v>3</v>
      </c>
      <c r="V9" s="28">
        <v>5</v>
      </c>
      <c r="W9" s="28">
        <v>5</v>
      </c>
      <c r="X9" s="28">
        <v>8</v>
      </c>
      <c r="Y9" s="28">
        <v>12</v>
      </c>
      <c r="Z9" s="28">
        <v>10</v>
      </c>
      <c r="AA9" s="28">
        <v>8</v>
      </c>
      <c r="AB9" s="28">
        <v>8</v>
      </c>
      <c r="AC9" s="28">
        <v>10</v>
      </c>
      <c r="AD9" s="28">
        <v>10</v>
      </c>
      <c r="AE9" s="28">
        <v>12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31</v>
      </c>
      <c r="C10" s="82"/>
      <c r="D10" s="82"/>
      <c r="E10" s="82"/>
      <c r="F10" s="82"/>
      <c r="G10" s="82">
        <v>28</v>
      </c>
      <c r="H10" s="82">
        <v>32</v>
      </c>
      <c r="I10" s="82">
        <v>30</v>
      </c>
      <c r="J10" s="82">
        <v>27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 t="s">
        <v>28</v>
      </c>
      <c r="C11" s="84"/>
      <c r="D11" s="84"/>
      <c r="E11" s="84" t="s">
        <v>28</v>
      </c>
      <c r="F11" s="84" t="s">
        <v>28</v>
      </c>
      <c r="G11" s="84" t="s">
        <v>28</v>
      </c>
      <c r="H11" s="84" t="s">
        <v>28</v>
      </c>
      <c r="I11" s="84" t="s">
        <v>28</v>
      </c>
      <c r="J11" s="84"/>
      <c r="K11" s="84"/>
      <c r="L11" s="84"/>
      <c r="M11" s="84"/>
      <c r="N11" s="84"/>
      <c r="O11" s="84"/>
      <c r="P11" s="84"/>
      <c r="Q11" s="84"/>
      <c r="R11" s="84"/>
      <c r="S11" s="84" t="s">
        <v>28</v>
      </c>
      <c r="T11" s="84" t="s">
        <v>28</v>
      </c>
      <c r="U11" s="84" t="s">
        <v>28</v>
      </c>
      <c r="V11" s="84"/>
      <c r="W11" s="84"/>
      <c r="X11" s="84"/>
      <c r="Y11" s="84" t="s">
        <v>28</v>
      </c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 t="s">
        <v>28</v>
      </c>
      <c r="E12" s="3"/>
      <c r="F12" s="3"/>
      <c r="G12" s="3"/>
      <c r="H12" s="3"/>
      <c r="I12" s="3"/>
      <c r="J12" s="3" t="s">
        <v>28</v>
      </c>
      <c r="K12" s="3"/>
      <c r="L12" s="3" t="s">
        <v>28</v>
      </c>
      <c r="M12" s="3" t="s">
        <v>28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 t="s">
        <v>28</v>
      </c>
      <c r="D13" s="79"/>
      <c r="E13" s="79"/>
      <c r="F13" s="79"/>
      <c r="G13" s="79"/>
      <c r="H13" s="79"/>
      <c r="I13" s="79"/>
      <c r="J13" s="79"/>
      <c r="K13" s="79" t="s">
        <v>28</v>
      </c>
      <c r="L13" s="79"/>
      <c r="M13" s="79"/>
      <c r="N13" s="79" t="s">
        <v>28</v>
      </c>
      <c r="O13" s="79" t="s">
        <v>28</v>
      </c>
      <c r="P13" s="79" t="s">
        <v>28</v>
      </c>
      <c r="Q13" s="79" t="s">
        <v>28</v>
      </c>
      <c r="R13" s="79" t="s">
        <v>28</v>
      </c>
      <c r="S13" s="79"/>
      <c r="T13" s="79"/>
      <c r="U13" s="79"/>
      <c r="V13" s="79" t="s">
        <v>28</v>
      </c>
      <c r="W13" s="79" t="s">
        <v>28</v>
      </c>
      <c r="X13" s="79" t="s">
        <v>28</v>
      </c>
      <c r="Y13" s="79"/>
      <c r="Z13" s="79" t="s">
        <v>28</v>
      </c>
      <c r="AA13" s="79" t="s">
        <v>28</v>
      </c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3.5</v>
      </c>
      <c r="C14" s="27">
        <v>0</v>
      </c>
      <c r="D14" s="27">
        <v>0</v>
      </c>
      <c r="E14" s="27">
        <v>0</v>
      </c>
      <c r="F14" s="27">
        <v>0</v>
      </c>
      <c r="G14" s="27">
        <v>3</v>
      </c>
      <c r="H14" s="27">
        <v>3</v>
      </c>
      <c r="I14" s="27">
        <v>3</v>
      </c>
      <c r="J14" s="27">
        <v>1.5</v>
      </c>
      <c r="K14" s="27">
        <v>0</v>
      </c>
      <c r="L14" s="27">
        <v>4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3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(((B10+23)/2)*0.3*560*14:14)+((20-B9)*0.3*125*B14)-(116+50)*B14</f>
        <v>15951.25</v>
      </c>
      <c r="C16" s="29">
        <f>(((C10+23)/2)*0.3*560*14:14)+((20-C9)*0.3*125*C14)-(116+50)*C14</f>
        <v>0</v>
      </c>
      <c r="D16" s="29">
        <f aca="true" t="shared" si="0" ref="D16:AF16">(((D10+23)/2)*0.3*560*$A14:$IV14)+((20-D9)*0.3*125*D14)-(116+50)*D14</f>
        <v>0</v>
      </c>
      <c r="E16" s="29">
        <f t="shared" si="0"/>
        <v>0</v>
      </c>
      <c r="F16" s="29">
        <f t="shared" si="0"/>
        <v>0</v>
      </c>
      <c r="G16" s="29">
        <f>(((G10+23)/2)*0.3*560*14:14)+((20-G9)*0.3*125*G14)-(116+50)*G14</f>
        <v>13254</v>
      </c>
      <c r="H16" s="29">
        <f>(((H10+23)/2)*0.3*560*14:14)+((20-H9)*0.3*125*H14)-(116+50)*H14</f>
        <v>14318.25</v>
      </c>
      <c r="I16" s="29">
        <f>(((I10+23)/2)*0.3*560*14:14)+((20-I9)*0.3*125*I14)-(116+50)*I14</f>
        <v>13758</v>
      </c>
      <c r="J16" s="29">
        <f>(((J10+23)/2)*0.3*560*14:14)+((20-J9)*0.3*125*J14)-(116+50)*J14</f>
        <v>7176</v>
      </c>
      <c r="K16" s="29">
        <f t="shared" si="0"/>
        <v>0</v>
      </c>
      <c r="L16" s="29">
        <f>(((L10+23)/2)*0.3*560*14:14)+((20-L9)*0.3*125*L14)-(116+50)*L14</f>
        <v>10064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>(((X10+23)/2)*0.3*560*14:14)+((20-X9)*0.3*125*X14)-(116+50)*X14</f>
        <v>6647.999999999999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137.51077586206895</v>
      </c>
      <c r="C17" s="78">
        <f aca="true" t="shared" si="1" ref="C17:AF17">C16/116</f>
        <v>0</v>
      </c>
      <c r="D17" s="78">
        <f t="shared" si="1"/>
        <v>0</v>
      </c>
      <c r="E17" s="78">
        <f t="shared" si="1"/>
        <v>0</v>
      </c>
      <c r="F17" s="78">
        <f>F16/116</f>
        <v>0</v>
      </c>
      <c r="G17" s="78">
        <f>G16/116</f>
        <v>114.25862068965517</v>
      </c>
      <c r="H17" s="78">
        <f>H16/116</f>
        <v>123.43318965517241</v>
      </c>
      <c r="I17" s="78">
        <f>I16/116</f>
        <v>118.60344827586206</v>
      </c>
      <c r="J17" s="78">
        <f>J16/116</f>
        <v>61.86206896551724</v>
      </c>
      <c r="K17" s="78">
        <f t="shared" si="1"/>
        <v>0</v>
      </c>
      <c r="L17" s="78">
        <f>L16/116</f>
        <v>86.75862068965517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>X16/116</f>
        <v>57.3103448275862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81169.5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1014.61875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64000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1.585341796875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6" ht="9.75" customHeight="1">
      <c r="B38" s="69"/>
      <c r="C38" s="69"/>
      <c r="D38" s="69"/>
      <c r="E38" s="10"/>
      <c r="F38" s="10"/>
      <c r="G38" s="10"/>
      <c r="H38" s="4"/>
      <c r="I38" s="4"/>
      <c r="J38" s="107"/>
      <c r="K38" s="102"/>
      <c r="L38" s="102"/>
      <c r="M38" s="102"/>
      <c r="N38" s="102"/>
      <c r="O38" s="102"/>
      <c r="P38" s="102"/>
      <c r="Q38" s="4"/>
      <c r="R38" s="4"/>
      <c r="S38" s="4"/>
      <c r="T38" s="4"/>
      <c r="U38" s="4"/>
      <c r="V38" s="95"/>
      <c r="W38" s="96"/>
      <c r="X38" s="4"/>
      <c r="Y38" s="4"/>
      <c r="Z38" s="108"/>
      <c r="AA38" s="109"/>
      <c r="AB38" s="109"/>
      <c r="AC38" s="109"/>
      <c r="AD38" s="109"/>
      <c r="AF38" s="34"/>
      <c r="AG38" s="34"/>
      <c r="AH38" s="34"/>
      <c r="AI38" s="34"/>
      <c r="AJ38" s="2"/>
    </row>
    <row r="39" spans="2:36" ht="9.75" customHeight="1">
      <c r="B39" s="69"/>
      <c r="C39" s="69"/>
      <c r="D39" s="69"/>
      <c r="E39" s="32"/>
      <c r="F39" s="22"/>
      <c r="G39" s="22"/>
      <c r="H39" s="22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101"/>
      <c r="U39" s="102"/>
      <c r="V39" s="102"/>
      <c r="W39" s="102"/>
      <c r="X39" s="66"/>
      <c r="Y39" s="66"/>
      <c r="Z39" s="66"/>
      <c r="AA39" s="66"/>
      <c r="AB39" s="32"/>
      <c r="AC39" s="32"/>
      <c r="AD39" s="32"/>
      <c r="AE39" s="32"/>
      <c r="AF39" s="32"/>
      <c r="AG39" s="32"/>
      <c r="AH39" s="32"/>
      <c r="AI39" s="32"/>
      <c r="AJ39" s="38"/>
    </row>
    <row r="40" spans="2:36" ht="9.75" customHeight="1">
      <c r="B40" s="69"/>
      <c r="C40" s="69"/>
      <c r="D40" s="69"/>
      <c r="F40" s="69"/>
      <c r="G40" s="69"/>
      <c r="H40" s="69"/>
      <c r="I40" s="69"/>
      <c r="J40" s="69"/>
      <c r="K40" s="103"/>
      <c r="L40" s="103"/>
      <c r="M40" s="103"/>
      <c r="N40" s="103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F40" s="34"/>
      <c r="AG40" s="34"/>
      <c r="AH40" s="34"/>
      <c r="AI40" s="34"/>
      <c r="AJ40" s="41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5">
    <mergeCell ref="K40:N40"/>
    <mergeCell ref="P23:S23"/>
    <mergeCell ref="G24:J24"/>
    <mergeCell ref="F22:L22"/>
    <mergeCell ref="V22:Z22"/>
    <mergeCell ref="B1:G1"/>
    <mergeCell ref="J38:P38"/>
    <mergeCell ref="Z38:AD38"/>
    <mergeCell ref="T39:W39"/>
    <mergeCell ref="AH1:AI1"/>
    <mergeCell ref="B3:G3"/>
    <mergeCell ref="AH3:AI3"/>
    <mergeCell ref="B4:G4"/>
    <mergeCell ref="A5:AF5"/>
    <mergeCell ref="A20:W20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4">
      <selection activeCell="P8" sqref="P8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>
        <v>15</v>
      </c>
      <c r="D8" s="30">
        <v>15</v>
      </c>
      <c r="E8" s="30">
        <v>16</v>
      </c>
      <c r="F8" s="30">
        <v>16</v>
      </c>
      <c r="G8" s="30">
        <v>8</v>
      </c>
      <c r="H8" s="30">
        <v>10</v>
      </c>
      <c r="I8" s="30">
        <v>10</v>
      </c>
      <c r="J8" s="30">
        <v>10</v>
      </c>
      <c r="K8" s="30">
        <v>11</v>
      </c>
      <c r="L8" s="30">
        <v>12</v>
      </c>
      <c r="M8" s="30">
        <v>11</v>
      </c>
      <c r="N8" s="30">
        <v>10</v>
      </c>
      <c r="O8" s="30">
        <v>11</v>
      </c>
      <c r="P8" s="30">
        <v>16</v>
      </c>
      <c r="Q8" s="30">
        <v>9</v>
      </c>
      <c r="R8" s="30">
        <v>10</v>
      </c>
      <c r="S8" s="30">
        <v>12</v>
      </c>
      <c r="T8" s="30">
        <v>15</v>
      </c>
      <c r="U8" s="30">
        <v>10</v>
      </c>
      <c r="V8" s="30">
        <v>10</v>
      </c>
      <c r="W8" s="30">
        <v>5</v>
      </c>
      <c r="X8" s="30">
        <v>10</v>
      </c>
      <c r="Y8" s="30">
        <v>10</v>
      </c>
      <c r="Z8" s="30">
        <v>14</v>
      </c>
      <c r="AA8" s="30">
        <v>13</v>
      </c>
      <c r="AB8" s="30">
        <v>15</v>
      </c>
      <c r="AC8" s="30">
        <v>15</v>
      </c>
      <c r="AD8" s="30">
        <v>15</v>
      </c>
      <c r="AE8" s="30">
        <v>15</v>
      </c>
      <c r="AF8" s="30">
        <v>10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>
        <v>12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>
        <v>21</v>
      </c>
      <c r="D10" s="82">
        <v>21</v>
      </c>
      <c r="E10" s="82">
        <v>21</v>
      </c>
      <c r="F10" s="82">
        <v>20</v>
      </c>
      <c r="G10" s="82">
        <v>20</v>
      </c>
      <c r="H10" s="82">
        <v>21</v>
      </c>
      <c r="I10" s="82"/>
      <c r="J10" s="82">
        <v>21</v>
      </c>
      <c r="K10" s="82">
        <v>21</v>
      </c>
      <c r="L10" s="82">
        <v>22</v>
      </c>
      <c r="M10" s="82"/>
      <c r="N10" s="82"/>
      <c r="O10" s="82">
        <v>21</v>
      </c>
      <c r="P10" s="82"/>
      <c r="Q10" s="82">
        <v>19</v>
      </c>
      <c r="R10" s="82">
        <v>20</v>
      </c>
      <c r="S10" s="82">
        <v>19</v>
      </c>
      <c r="T10" s="82"/>
      <c r="U10" s="82">
        <v>15</v>
      </c>
      <c r="V10" s="82">
        <v>12</v>
      </c>
      <c r="W10" s="82"/>
      <c r="X10" s="82">
        <v>18</v>
      </c>
      <c r="Y10" s="82">
        <v>18</v>
      </c>
      <c r="Z10" s="82">
        <v>16</v>
      </c>
      <c r="AA10" s="82">
        <v>21</v>
      </c>
      <c r="AB10" s="82">
        <v>21</v>
      </c>
      <c r="AC10" s="82"/>
      <c r="AD10" s="82">
        <v>16</v>
      </c>
      <c r="AE10" s="82">
        <v>16</v>
      </c>
      <c r="AF10" s="82">
        <v>16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 t="s">
        <v>28</v>
      </c>
      <c r="D11" s="84" t="s">
        <v>28</v>
      </c>
      <c r="E11" s="84" t="s">
        <v>28</v>
      </c>
      <c r="F11" s="84" t="s">
        <v>28</v>
      </c>
      <c r="G11" s="84" t="s">
        <v>28</v>
      </c>
      <c r="H11" s="84" t="s">
        <v>28</v>
      </c>
      <c r="I11" s="84" t="s">
        <v>28</v>
      </c>
      <c r="J11" s="84" t="s">
        <v>28</v>
      </c>
      <c r="K11" s="84" t="s">
        <v>28</v>
      </c>
      <c r="L11" s="84" t="s">
        <v>28</v>
      </c>
      <c r="M11" s="84" t="s">
        <v>28</v>
      </c>
      <c r="N11" s="84" t="s">
        <v>28</v>
      </c>
      <c r="O11" s="84" t="s">
        <v>28</v>
      </c>
      <c r="P11" s="84"/>
      <c r="Q11" s="84" t="s">
        <v>28</v>
      </c>
      <c r="R11" s="84" t="s">
        <v>28</v>
      </c>
      <c r="S11" s="84"/>
      <c r="T11" s="84" t="s">
        <v>28</v>
      </c>
      <c r="U11" s="84"/>
      <c r="V11" s="84"/>
      <c r="W11" s="84" t="s">
        <v>28</v>
      </c>
      <c r="X11" s="84" t="s">
        <v>28</v>
      </c>
      <c r="Y11" s="84" t="s">
        <v>28</v>
      </c>
      <c r="Z11" s="84"/>
      <c r="AA11" s="84"/>
      <c r="AB11" s="84"/>
      <c r="AC11" s="84" t="s">
        <v>28</v>
      </c>
      <c r="AD11" s="84"/>
      <c r="AE11" s="84"/>
      <c r="AF11" s="85" t="s">
        <v>28</v>
      </c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28</v>
      </c>
      <c r="N12" s="3"/>
      <c r="O12" s="3"/>
      <c r="P12" s="3" t="s">
        <v>28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 t="s">
        <v>28</v>
      </c>
      <c r="AB12" s="3" t="s">
        <v>28</v>
      </c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 t="s">
        <v>28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 t="s">
        <v>28</v>
      </c>
      <c r="Q13" s="79"/>
      <c r="R13" s="79"/>
      <c r="S13" s="79" t="s">
        <v>28</v>
      </c>
      <c r="T13" s="79"/>
      <c r="U13" s="79" t="s">
        <v>28</v>
      </c>
      <c r="V13" s="79" t="s">
        <v>28</v>
      </c>
      <c r="W13" s="79" t="s">
        <v>28</v>
      </c>
      <c r="X13" s="79"/>
      <c r="Y13" s="79"/>
      <c r="Z13" s="79" t="s">
        <v>28</v>
      </c>
      <c r="AA13" s="79"/>
      <c r="AB13" s="79"/>
      <c r="AC13" s="79"/>
      <c r="AD13" s="79"/>
      <c r="AE13" s="79" t="s">
        <v>28</v>
      </c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>
        <v>7</v>
      </c>
      <c r="D14" s="27">
        <v>2</v>
      </c>
      <c r="E14" s="27">
        <v>5</v>
      </c>
      <c r="F14" s="27">
        <v>5</v>
      </c>
      <c r="G14" s="27">
        <v>5</v>
      </c>
      <c r="H14" s="27">
        <v>5</v>
      </c>
      <c r="I14" s="27">
        <v>3</v>
      </c>
      <c r="J14" s="27">
        <v>3</v>
      </c>
      <c r="K14" s="27">
        <v>3</v>
      </c>
      <c r="L14" s="27">
        <v>2</v>
      </c>
      <c r="M14" s="27">
        <v>4</v>
      </c>
      <c r="N14" s="27">
        <v>4</v>
      </c>
      <c r="O14" s="27">
        <v>5</v>
      </c>
      <c r="P14" s="27">
        <v>5</v>
      </c>
      <c r="Q14" s="27">
        <v>5</v>
      </c>
      <c r="R14" s="27">
        <v>4</v>
      </c>
      <c r="S14" s="27">
        <v>5</v>
      </c>
      <c r="T14" s="27">
        <v>5.5</v>
      </c>
      <c r="U14" s="27">
        <v>2</v>
      </c>
      <c r="V14" s="27">
        <v>0</v>
      </c>
      <c r="W14" s="27">
        <v>1.5</v>
      </c>
      <c r="X14" s="27">
        <v>5</v>
      </c>
      <c r="Y14" s="27">
        <v>5.5</v>
      </c>
      <c r="Z14" s="27">
        <v>0</v>
      </c>
      <c r="AA14" s="27">
        <v>5.5</v>
      </c>
      <c r="AB14" s="27">
        <v>5</v>
      </c>
      <c r="AC14" s="27">
        <v>2</v>
      </c>
      <c r="AD14" s="27">
        <v>0</v>
      </c>
      <c r="AE14" s="27">
        <v>0</v>
      </c>
      <c r="AF14" s="27">
        <v>4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 t="s">
        <v>29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  <c r="O15" s="12" t="s">
        <v>29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 t="s">
        <v>29</v>
      </c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(((B10+23)/2)*0.3*560*$A14:$IV14)+((20-B9)*0.3*125*B14)-(116+50)*B14</f>
        <v>0</v>
      </c>
      <c r="C16" s="29">
        <f t="shared" si="0"/>
        <v>29960</v>
      </c>
      <c r="D16" s="29">
        <f t="shared" si="0"/>
        <v>8560</v>
      </c>
      <c r="E16" s="29">
        <f t="shared" si="0"/>
        <v>21400</v>
      </c>
      <c r="F16" s="29">
        <f t="shared" si="0"/>
        <v>20980</v>
      </c>
      <c r="G16" s="29">
        <f t="shared" si="0"/>
        <v>20980</v>
      </c>
      <c r="H16" s="29">
        <f t="shared" si="0"/>
        <v>21400</v>
      </c>
      <c r="I16" s="29">
        <f t="shared" si="0"/>
        <v>7547.999999999999</v>
      </c>
      <c r="J16" s="29">
        <f t="shared" si="0"/>
        <v>12840</v>
      </c>
      <c r="K16" s="29">
        <f t="shared" si="0"/>
        <v>12840</v>
      </c>
      <c r="L16" s="29">
        <f t="shared" si="0"/>
        <v>8728</v>
      </c>
      <c r="M16" s="29">
        <f t="shared" si="0"/>
        <v>10064</v>
      </c>
      <c r="N16" s="29">
        <f t="shared" si="0"/>
        <v>8264</v>
      </c>
      <c r="O16" s="29">
        <f t="shared" si="0"/>
        <v>21400</v>
      </c>
      <c r="P16" s="29">
        <f t="shared" si="0"/>
        <v>12579.999999999998</v>
      </c>
      <c r="Q16" s="29">
        <f t="shared" si="0"/>
        <v>20560</v>
      </c>
      <c r="R16" s="29">
        <f t="shared" si="0"/>
        <v>16784</v>
      </c>
      <c r="S16" s="29">
        <f t="shared" si="0"/>
        <v>20560</v>
      </c>
      <c r="T16" s="29">
        <f t="shared" si="0"/>
        <v>13837.999999999998</v>
      </c>
      <c r="U16" s="29">
        <f t="shared" si="0"/>
        <v>7552</v>
      </c>
      <c r="V16" s="29">
        <f t="shared" si="0"/>
        <v>0</v>
      </c>
      <c r="W16" s="29">
        <f t="shared" si="0"/>
        <v>3773.9999999999995</v>
      </c>
      <c r="X16" s="29">
        <f t="shared" si="0"/>
        <v>20139.999999999996</v>
      </c>
      <c r="Y16" s="29">
        <f t="shared" si="0"/>
        <v>22153.999999999996</v>
      </c>
      <c r="Z16" s="29">
        <f t="shared" si="0"/>
        <v>0</v>
      </c>
      <c r="AA16" s="29">
        <f t="shared" si="0"/>
        <v>23540</v>
      </c>
      <c r="AB16" s="29">
        <f t="shared" si="0"/>
        <v>21400</v>
      </c>
      <c r="AC16" s="29">
        <f t="shared" si="0"/>
        <v>5032</v>
      </c>
      <c r="AD16" s="29">
        <f t="shared" si="0"/>
        <v>0</v>
      </c>
      <c r="AE16" s="29">
        <f t="shared" si="0"/>
        <v>0</v>
      </c>
      <c r="AF16" s="29">
        <f t="shared" si="0"/>
        <v>15440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B16/116</f>
        <v>0</v>
      </c>
      <c r="C17" s="78">
        <f aca="true" t="shared" si="1" ref="C17:AF17">C16/116</f>
        <v>258.2758620689655</v>
      </c>
      <c r="D17" s="78">
        <f t="shared" si="1"/>
        <v>73.79310344827586</v>
      </c>
      <c r="E17" s="78">
        <f t="shared" si="1"/>
        <v>184.48275862068965</v>
      </c>
      <c r="F17" s="78">
        <f t="shared" si="1"/>
        <v>180.86206896551724</v>
      </c>
      <c r="G17" s="78">
        <f t="shared" si="1"/>
        <v>180.86206896551724</v>
      </c>
      <c r="H17" s="78">
        <f t="shared" si="1"/>
        <v>184.48275862068965</v>
      </c>
      <c r="I17" s="78">
        <f t="shared" si="1"/>
        <v>65.06896551724137</v>
      </c>
      <c r="J17" s="78">
        <f t="shared" si="1"/>
        <v>110.6896551724138</v>
      </c>
      <c r="K17" s="78">
        <f t="shared" si="1"/>
        <v>110.6896551724138</v>
      </c>
      <c r="L17" s="78">
        <f t="shared" si="1"/>
        <v>75.24137931034483</v>
      </c>
      <c r="M17" s="78">
        <f t="shared" si="1"/>
        <v>86.75862068965517</v>
      </c>
      <c r="N17" s="78">
        <f t="shared" si="1"/>
        <v>71.24137931034483</v>
      </c>
      <c r="O17" s="78">
        <f t="shared" si="1"/>
        <v>184.48275862068965</v>
      </c>
      <c r="P17" s="78">
        <f t="shared" si="1"/>
        <v>108.44827586206895</v>
      </c>
      <c r="Q17" s="78">
        <f t="shared" si="1"/>
        <v>177.24137931034483</v>
      </c>
      <c r="R17" s="78">
        <f t="shared" si="1"/>
        <v>144.68965517241378</v>
      </c>
      <c r="S17" s="78">
        <f t="shared" si="1"/>
        <v>177.24137931034483</v>
      </c>
      <c r="T17" s="78">
        <f t="shared" si="1"/>
        <v>119.29310344827584</v>
      </c>
      <c r="U17" s="78">
        <f t="shared" si="1"/>
        <v>65.10344827586206</v>
      </c>
      <c r="V17" s="78">
        <f t="shared" si="1"/>
        <v>0</v>
      </c>
      <c r="W17" s="78">
        <f t="shared" si="1"/>
        <v>32.53448275862068</v>
      </c>
      <c r="X17" s="78">
        <f t="shared" si="1"/>
        <v>173.62068965517238</v>
      </c>
      <c r="Y17" s="78">
        <f t="shared" si="1"/>
        <v>190.98275862068962</v>
      </c>
      <c r="Z17" s="78">
        <f t="shared" si="1"/>
        <v>0</v>
      </c>
      <c r="AA17" s="78">
        <f t="shared" si="1"/>
        <v>202.93103448275863</v>
      </c>
      <c r="AB17" s="78">
        <f t="shared" si="1"/>
        <v>184.48275862068965</v>
      </c>
      <c r="AC17" s="78">
        <f t="shared" si="1"/>
        <v>43.37931034482759</v>
      </c>
      <c r="AD17" s="78">
        <f t="shared" si="1"/>
        <v>0</v>
      </c>
      <c r="AE17" s="78">
        <f t="shared" si="1"/>
        <v>0</v>
      </c>
      <c r="AF17" s="78">
        <f t="shared" si="1"/>
        <v>133.10344827586206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408318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5103.975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111000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4.598175675675677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25" footer="1.07"/>
  <pageSetup horizontalDpi="600" verticalDpi="600" orientation="landscape" paperSize="9" scale="91" r:id="rId1"/>
  <colBreaks count="1" manualBreakCount="1">
    <brk id="33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60" zoomScalePageLayoutView="0" workbookViewId="0" topLeftCell="A1">
      <selection activeCell="A6" sqref="A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9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(((B10+23)/2)*0.3*270*14:14)+((20-B9)*0.3*125*B14)-(80+50)*B14</f>
        <v>0</v>
      </c>
      <c r="C16" s="29">
        <f aca="true" t="shared" si="0" ref="C16:AF16">(((C10+23)/2)*0.3*270*$A14:$IV14)+((20-C9)*0.3*125*C14)-(80+50)*C14</f>
        <v>0</v>
      </c>
      <c r="D16" s="29">
        <f t="shared" si="0"/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B16/80</f>
        <v>0</v>
      </c>
      <c r="C17" s="78">
        <f aca="true" t="shared" si="1" ref="C17:AF17">C16/80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15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0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0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 t="s">
        <v>27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 t="e">
        <f>V22*100/P23</f>
        <v>#VALUE!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B4:G4"/>
    <mergeCell ref="F22:L22"/>
    <mergeCell ref="P23:S23"/>
    <mergeCell ref="G24:J24"/>
    <mergeCell ref="V22:Z22"/>
    <mergeCell ref="AH1:AI1"/>
    <mergeCell ref="AH3:AI3"/>
    <mergeCell ref="A5:AF5"/>
    <mergeCell ref="A20:W20"/>
    <mergeCell ref="B1:G1"/>
    <mergeCell ref="B3:G3"/>
  </mergeCells>
  <printOptions horizontalCentered="1"/>
  <pageMargins left="0" right="0" top="0" bottom="0" header="0.21" footer="0.5118110236220472"/>
  <pageSetup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7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12</v>
      </c>
      <c r="C8" s="30">
        <v>12</v>
      </c>
      <c r="D8" s="30">
        <v>13</v>
      </c>
      <c r="E8" s="30">
        <v>16</v>
      </c>
      <c r="F8" s="30">
        <v>17</v>
      </c>
      <c r="G8" s="30">
        <v>17</v>
      </c>
      <c r="H8" s="30">
        <v>18</v>
      </c>
      <c r="I8" s="30">
        <v>18</v>
      </c>
      <c r="J8" s="30">
        <v>18</v>
      </c>
      <c r="K8" s="30">
        <v>19</v>
      </c>
      <c r="L8" s="30">
        <v>19</v>
      </c>
      <c r="M8" s="30">
        <v>19</v>
      </c>
      <c r="N8" s="30">
        <v>18</v>
      </c>
      <c r="O8" s="30">
        <v>19</v>
      </c>
      <c r="P8" s="30">
        <v>17</v>
      </c>
      <c r="Q8" s="30">
        <v>15</v>
      </c>
      <c r="R8" s="30">
        <v>16</v>
      </c>
      <c r="S8" s="30">
        <v>20</v>
      </c>
      <c r="T8" s="30">
        <v>20</v>
      </c>
      <c r="U8" s="30">
        <v>18</v>
      </c>
      <c r="V8" s="30">
        <v>17</v>
      </c>
      <c r="W8" s="30">
        <v>15</v>
      </c>
      <c r="X8" s="30">
        <v>15</v>
      </c>
      <c r="Y8" s="30">
        <v>15</v>
      </c>
      <c r="Z8" s="30">
        <v>15</v>
      </c>
      <c r="AA8" s="30">
        <v>14</v>
      </c>
      <c r="AB8" s="30">
        <v>13</v>
      </c>
      <c r="AC8" s="30">
        <v>13</v>
      </c>
      <c r="AD8" s="30">
        <v>14</v>
      </c>
      <c r="AE8" s="30">
        <v>13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16</v>
      </c>
      <c r="C9" s="28">
        <v>17</v>
      </c>
      <c r="D9" s="28">
        <v>22</v>
      </c>
      <c r="E9" s="28">
        <v>22</v>
      </c>
      <c r="F9" s="28">
        <v>20</v>
      </c>
      <c r="G9" s="28">
        <v>23</v>
      </c>
      <c r="H9" s="28">
        <v>22</v>
      </c>
      <c r="I9" s="28">
        <v>22</v>
      </c>
      <c r="J9" s="28">
        <v>23</v>
      </c>
      <c r="K9" s="28">
        <v>23</v>
      </c>
      <c r="L9" s="28">
        <v>20</v>
      </c>
      <c r="M9" s="28">
        <v>21</v>
      </c>
      <c r="N9" s="28">
        <v>322</v>
      </c>
      <c r="O9" s="28">
        <v>22</v>
      </c>
      <c r="P9" s="28">
        <v>20</v>
      </c>
      <c r="Q9" s="28">
        <v>23</v>
      </c>
      <c r="R9" s="28">
        <v>20</v>
      </c>
      <c r="S9" s="28">
        <v>23</v>
      </c>
      <c r="T9" s="28">
        <v>25</v>
      </c>
      <c r="U9" s="28">
        <v>20</v>
      </c>
      <c r="V9" s="28">
        <v>20</v>
      </c>
      <c r="W9" s="28">
        <v>17</v>
      </c>
      <c r="X9" s="28">
        <v>19</v>
      </c>
      <c r="Y9" s="28">
        <v>21</v>
      </c>
      <c r="Z9" s="28">
        <v>19</v>
      </c>
      <c r="AA9" s="28">
        <v>17</v>
      </c>
      <c r="AB9" s="28">
        <v>16</v>
      </c>
      <c r="AC9" s="28">
        <v>17</v>
      </c>
      <c r="AD9" s="28">
        <v>18</v>
      </c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>
        <v>39</v>
      </c>
      <c r="C10" s="82">
        <v>41</v>
      </c>
      <c r="D10" s="82">
        <v>40</v>
      </c>
      <c r="E10" s="82">
        <v>32</v>
      </c>
      <c r="F10" s="82">
        <v>40</v>
      </c>
      <c r="G10" s="82">
        <v>41</v>
      </c>
      <c r="H10" s="82">
        <v>39</v>
      </c>
      <c r="I10" s="82">
        <v>38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>
        <v>46</v>
      </c>
      <c r="Z10" s="82">
        <v>37</v>
      </c>
      <c r="AA10" s="82">
        <v>33</v>
      </c>
      <c r="AB10" s="82">
        <v>35</v>
      </c>
      <c r="AC10" s="82">
        <v>37</v>
      </c>
      <c r="AD10" s="82">
        <v>33</v>
      </c>
      <c r="AE10" s="82">
        <v>45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 t="s">
        <v>21</v>
      </c>
      <c r="E11" s="84"/>
      <c r="F11" s="84" t="s">
        <v>21</v>
      </c>
      <c r="G11" s="84" t="s">
        <v>21</v>
      </c>
      <c r="H11" s="84"/>
      <c r="I11" s="84" t="s">
        <v>21</v>
      </c>
      <c r="J11" s="84" t="s">
        <v>21</v>
      </c>
      <c r="K11" s="84" t="s">
        <v>21</v>
      </c>
      <c r="L11" s="84" t="s">
        <v>21</v>
      </c>
      <c r="M11" s="84" t="s">
        <v>21</v>
      </c>
      <c r="N11" s="84" t="s">
        <v>21</v>
      </c>
      <c r="O11" s="84"/>
      <c r="P11" s="84"/>
      <c r="Q11" s="84"/>
      <c r="R11" s="84"/>
      <c r="S11" s="84" t="s">
        <v>21</v>
      </c>
      <c r="T11" s="84"/>
      <c r="U11" s="84" t="s">
        <v>21</v>
      </c>
      <c r="V11" s="84"/>
      <c r="W11" s="84"/>
      <c r="X11" s="84"/>
      <c r="Y11" s="84"/>
      <c r="Z11" s="84"/>
      <c r="AA11" s="84"/>
      <c r="AB11" s="84"/>
      <c r="AC11" s="84"/>
      <c r="AD11" s="84"/>
      <c r="AE11" s="84" t="s">
        <v>21</v>
      </c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21</v>
      </c>
      <c r="C12" s="3" t="s">
        <v>21</v>
      </c>
      <c r="D12" s="3"/>
      <c r="E12" s="3" t="s">
        <v>21</v>
      </c>
      <c r="F12" s="3"/>
      <c r="G12" s="3"/>
      <c r="H12" s="3" t="s">
        <v>21</v>
      </c>
      <c r="I12" s="3"/>
      <c r="J12" s="3"/>
      <c r="K12" s="3"/>
      <c r="L12" s="3"/>
      <c r="M12" s="3"/>
      <c r="N12" s="3"/>
      <c r="O12" s="3"/>
      <c r="P12" s="3" t="s">
        <v>21</v>
      </c>
      <c r="Q12" s="3" t="s">
        <v>21</v>
      </c>
      <c r="R12" s="3" t="s">
        <v>21</v>
      </c>
      <c r="S12" s="3"/>
      <c r="T12" s="3" t="s">
        <v>21</v>
      </c>
      <c r="U12" s="3"/>
      <c r="V12" s="3" t="s">
        <v>21</v>
      </c>
      <c r="W12" s="3" t="s">
        <v>21</v>
      </c>
      <c r="X12" s="3" t="s">
        <v>21</v>
      </c>
      <c r="Y12" s="3" t="s">
        <v>21</v>
      </c>
      <c r="Z12" s="3" t="s">
        <v>21</v>
      </c>
      <c r="AA12" s="3" t="s">
        <v>21</v>
      </c>
      <c r="AB12" s="3" t="s">
        <v>21</v>
      </c>
      <c r="AC12" s="3" t="s">
        <v>21</v>
      </c>
      <c r="AD12" s="3" t="s">
        <v>21</v>
      </c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 t="s">
        <v>21</v>
      </c>
      <c r="M13" s="79"/>
      <c r="N13" s="79" t="s">
        <v>21</v>
      </c>
      <c r="O13" s="79" t="s">
        <v>21</v>
      </c>
      <c r="P13" s="79" t="s">
        <v>21</v>
      </c>
      <c r="Q13" s="79" t="s">
        <v>21</v>
      </c>
      <c r="R13" s="79" t="s">
        <v>21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6.25</v>
      </c>
      <c r="C14" s="27">
        <v>5</v>
      </c>
      <c r="D14" s="27">
        <v>3</v>
      </c>
      <c r="E14" s="27">
        <v>8.5</v>
      </c>
      <c r="F14" s="27">
        <v>3.75</v>
      </c>
      <c r="G14" s="27">
        <v>3</v>
      </c>
      <c r="H14" s="27">
        <v>2.5</v>
      </c>
      <c r="I14" s="27">
        <v>2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3.25</v>
      </c>
      <c r="Z14" s="27">
        <v>6.25</v>
      </c>
      <c r="AA14" s="27">
        <v>5</v>
      </c>
      <c r="AB14" s="27">
        <v>8</v>
      </c>
      <c r="AC14" s="27">
        <v>7</v>
      </c>
      <c r="AD14" s="27">
        <v>8</v>
      </c>
      <c r="AE14" s="27">
        <v>8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 t="s">
        <v>29</v>
      </c>
      <c r="E15" s="12"/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 t="s">
        <v>29</v>
      </c>
      <c r="S15" s="12" t="s">
        <v>29</v>
      </c>
      <c r="T15" s="12" t="s">
        <v>29</v>
      </c>
      <c r="U15" s="12" t="s">
        <v>29</v>
      </c>
      <c r="V15" s="12" t="s">
        <v>29</v>
      </c>
      <c r="W15" s="12" t="s">
        <v>29</v>
      </c>
      <c r="X15" s="12" t="s">
        <v>29</v>
      </c>
      <c r="Y15" s="12" t="s">
        <v>29</v>
      </c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I16">(((B10+23)/2)*0.3*1100*$A14:$IV14)+((20-B9)*0.3*125*B14)-231*B14</f>
        <v>63431.249999999985</v>
      </c>
      <c r="C16" s="29">
        <f t="shared" si="0"/>
        <v>52207.5</v>
      </c>
      <c r="D16" s="29">
        <f t="shared" si="0"/>
        <v>30267</v>
      </c>
      <c r="E16" s="29">
        <f t="shared" si="0"/>
        <v>74536.5</v>
      </c>
      <c r="F16" s="29">
        <f t="shared" si="0"/>
        <v>38115</v>
      </c>
      <c r="G16" s="29">
        <f t="shared" si="0"/>
        <v>30649.5</v>
      </c>
      <c r="H16" s="29">
        <f t="shared" si="0"/>
        <v>24809.999999999996</v>
      </c>
      <c r="I16" s="29">
        <f t="shared" si="0"/>
        <v>19518</v>
      </c>
      <c r="J16" s="29">
        <f aca="true" t="shared" si="1" ref="J16:AF16">(((J10+23)/2)*0.3*1100*$A14:$IV14)+((20-J9)*0.3*125*J14)-231*J14</f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>
        <f t="shared" si="1"/>
        <v>0</v>
      </c>
      <c r="R16" s="29">
        <f t="shared" si="1"/>
        <v>0</v>
      </c>
      <c r="S16" s="29">
        <f t="shared" si="1"/>
        <v>0</v>
      </c>
      <c r="T16" s="29">
        <f t="shared" si="1"/>
        <v>0</v>
      </c>
      <c r="U16" s="29">
        <f t="shared" si="1"/>
        <v>0</v>
      </c>
      <c r="V16" s="29">
        <f t="shared" si="1"/>
        <v>0</v>
      </c>
      <c r="W16" s="29">
        <f t="shared" si="1"/>
        <v>0</v>
      </c>
      <c r="X16" s="29">
        <f t="shared" si="1"/>
        <v>0</v>
      </c>
      <c r="Y16" s="29">
        <f aca="true" t="shared" si="2" ref="Y16:AE16">(((Y10+23)/2)*0.3*1100*$A14:$IV14)+((20-Y9)*0.3*125*Y14)-231*Y14</f>
        <v>36128.625</v>
      </c>
      <c r="Z16" s="29">
        <f t="shared" si="2"/>
        <v>60665.625</v>
      </c>
      <c r="AA16" s="29">
        <f t="shared" si="2"/>
        <v>45607.5</v>
      </c>
      <c r="AB16" s="29">
        <f t="shared" si="2"/>
        <v>75912</v>
      </c>
      <c r="AC16" s="29">
        <f t="shared" si="2"/>
        <v>68470.5</v>
      </c>
      <c r="AD16" s="29">
        <f t="shared" si="2"/>
        <v>72672</v>
      </c>
      <c r="AE16" s="29">
        <f t="shared" si="2"/>
        <v>93912</v>
      </c>
      <c r="AF16" s="29">
        <f t="shared" si="1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3" ref="B17:I17">B16/(115+80+6.6)</f>
        <v>314.63913690476187</v>
      </c>
      <c r="C17" s="78">
        <f t="shared" si="3"/>
        <v>258.9657738095238</v>
      </c>
      <c r="D17" s="78">
        <f t="shared" si="3"/>
        <v>150.13392857142858</v>
      </c>
      <c r="E17" s="78">
        <f t="shared" si="3"/>
        <v>369.7247023809524</v>
      </c>
      <c r="F17" s="78">
        <f t="shared" si="3"/>
        <v>189.0625</v>
      </c>
      <c r="G17" s="78">
        <f t="shared" si="3"/>
        <v>152.03125</v>
      </c>
      <c r="H17" s="78">
        <f t="shared" si="3"/>
        <v>123.06547619047618</v>
      </c>
      <c r="I17" s="78">
        <f t="shared" si="3"/>
        <v>96.81547619047619</v>
      </c>
      <c r="J17" s="78">
        <f aca="true" t="shared" si="4" ref="J17:AF17">J16/(115+80+6.6)</f>
        <v>0</v>
      </c>
      <c r="K17" s="78">
        <f t="shared" si="4"/>
        <v>0</v>
      </c>
      <c r="L17" s="78">
        <f t="shared" si="4"/>
        <v>0</v>
      </c>
      <c r="M17" s="78">
        <f t="shared" si="4"/>
        <v>0</v>
      </c>
      <c r="N17" s="78">
        <f t="shared" si="4"/>
        <v>0</v>
      </c>
      <c r="O17" s="78">
        <f t="shared" si="4"/>
        <v>0</v>
      </c>
      <c r="P17" s="78">
        <f t="shared" si="4"/>
        <v>0</v>
      </c>
      <c r="Q17" s="78">
        <f t="shared" si="4"/>
        <v>0</v>
      </c>
      <c r="R17" s="78">
        <f t="shared" si="4"/>
        <v>0</v>
      </c>
      <c r="S17" s="78">
        <f t="shared" si="4"/>
        <v>0</v>
      </c>
      <c r="T17" s="78">
        <f t="shared" si="4"/>
        <v>0</v>
      </c>
      <c r="U17" s="78">
        <f t="shared" si="4"/>
        <v>0</v>
      </c>
      <c r="V17" s="78">
        <f t="shared" si="4"/>
        <v>0</v>
      </c>
      <c r="W17" s="78">
        <f t="shared" si="4"/>
        <v>0</v>
      </c>
      <c r="X17" s="78">
        <f t="shared" si="4"/>
        <v>0</v>
      </c>
      <c r="Y17" s="78">
        <f aca="true" t="shared" si="5" ref="Y17:AE17">Y16/(115+80+6.6)</f>
        <v>179.2094494047619</v>
      </c>
      <c r="Z17" s="78">
        <f t="shared" si="5"/>
        <v>300.92075892857144</v>
      </c>
      <c r="AA17" s="78">
        <f t="shared" si="5"/>
        <v>226.22767857142858</v>
      </c>
      <c r="AB17" s="78">
        <f t="shared" si="5"/>
        <v>376.54761904761904</v>
      </c>
      <c r="AC17" s="78">
        <f t="shared" si="5"/>
        <v>339.6354166666667</v>
      </c>
      <c r="AD17" s="78">
        <f t="shared" si="5"/>
        <v>360.4761904761905</v>
      </c>
      <c r="AE17" s="78">
        <f t="shared" si="5"/>
        <v>465.83333333333337</v>
      </c>
      <c r="AF17" s="78">
        <f t="shared" si="4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786903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9836.2875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156000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6.3053125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8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14</v>
      </c>
      <c r="C8" s="30">
        <v>13</v>
      </c>
      <c r="D8" s="30">
        <v>10</v>
      </c>
      <c r="E8" s="30">
        <v>10</v>
      </c>
      <c r="F8" s="30">
        <v>11</v>
      </c>
      <c r="G8" s="30">
        <v>11</v>
      </c>
      <c r="H8" s="30">
        <v>14</v>
      </c>
      <c r="I8" s="30">
        <v>14</v>
      </c>
      <c r="J8" s="30">
        <v>14</v>
      </c>
      <c r="K8" s="30">
        <v>12</v>
      </c>
      <c r="L8" s="30">
        <v>15</v>
      </c>
      <c r="M8" s="30">
        <v>15</v>
      </c>
      <c r="N8" s="30">
        <v>16</v>
      </c>
      <c r="O8" s="30">
        <v>14</v>
      </c>
      <c r="P8" s="30">
        <v>10</v>
      </c>
      <c r="Q8" s="30">
        <v>12</v>
      </c>
      <c r="R8" s="30">
        <v>13</v>
      </c>
      <c r="S8" s="30">
        <v>14</v>
      </c>
      <c r="T8" s="30">
        <v>15</v>
      </c>
      <c r="U8" s="30">
        <v>17</v>
      </c>
      <c r="V8" s="30">
        <v>16</v>
      </c>
      <c r="W8" s="30">
        <v>16</v>
      </c>
      <c r="X8" s="30">
        <v>18</v>
      </c>
      <c r="Y8" s="30">
        <v>19</v>
      </c>
      <c r="Z8" s="30">
        <v>19</v>
      </c>
      <c r="AA8" s="30">
        <v>19</v>
      </c>
      <c r="AB8" s="30">
        <v>14</v>
      </c>
      <c r="AC8" s="30">
        <v>10</v>
      </c>
      <c r="AD8" s="30">
        <v>8</v>
      </c>
      <c r="AE8" s="30">
        <v>13</v>
      </c>
      <c r="AF8" s="30">
        <v>14</v>
      </c>
      <c r="AG8" s="45"/>
      <c r="AH8" s="46"/>
      <c r="AI8" s="24"/>
    </row>
    <row r="9" spans="1:35" s="47" customFormat="1" ht="30" customHeight="1">
      <c r="A9" s="72" t="s">
        <v>4</v>
      </c>
      <c r="B9" s="28">
        <v>18</v>
      </c>
      <c r="C9" s="28">
        <v>16</v>
      </c>
      <c r="D9" s="28">
        <v>17</v>
      </c>
      <c r="E9" s="28">
        <v>15</v>
      </c>
      <c r="F9" s="28">
        <v>12</v>
      </c>
      <c r="G9" s="28">
        <v>16</v>
      </c>
      <c r="H9" s="28">
        <v>14</v>
      </c>
      <c r="I9" s="28">
        <v>14</v>
      </c>
      <c r="J9" s="28">
        <v>16</v>
      </c>
      <c r="K9" s="28">
        <v>20</v>
      </c>
      <c r="L9" s="28">
        <v>16</v>
      </c>
      <c r="M9" s="28">
        <v>18</v>
      </c>
      <c r="N9" s="28">
        <v>20</v>
      </c>
      <c r="O9" s="28">
        <v>16</v>
      </c>
      <c r="P9" s="28">
        <v>14</v>
      </c>
      <c r="Q9" s="28">
        <v>13</v>
      </c>
      <c r="R9" s="28">
        <v>15</v>
      </c>
      <c r="S9" s="28">
        <v>19</v>
      </c>
      <c r="T9" s="28">
        <v>22</v>
      </c>
      <c r="U9" s="28">
        <v>19</v>
      </c>
      <c r="V9" s="28">
        <v>20</v>
      </c>
      <c r="W9" s="28">
        <v>21</v>
      </c>
      <c r="X9" s="28">
        <v>24</v>
      </c>
      <c r="Y9" s="28">
        <v>23</v>
      </c>
      <c r="Z9" s="28">
        <v>23</v>
      </c>
      <c r="AA9" s="28">
        <v>20</v>
      </c>
      <c r="AB9" s="28">
        <v>14</v>
      </c>
      <c r="AC9" s="28">
        <v>11</v>
      </c>
      <c r="AD9" s="28">
        <v>12</v>
      </c>
      <c r="AE9" s="28">
        <v>17</v>
      </c>
      <c r="AF9" s="28">
        <v>17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>
        <v>40</v>
      </c>
      <c r="C10" s="82">
        <v>32</v>
      </c>
      <c r="D10" s="82">
        <v>40</v>
      </c>
      <c r="E10" s="82">
        <v>41</v>
      </c>
      <c r="F10" s="82"/>
      <c r="G10" s="82"/>
      <c r="H10" s="82"/>
      <c r="I10" s="82"/>
      <c r="J10" s="82">
        <v>45</v>
      </c>
      <c r="K10" s="82">
        <v>30</v>
      </c>
      <c r="L10" s="82">
        <v>29</v>
      </c>
      <c r="M10" s="82">
        <v>41</v>
      </c>
      <c r="N10" s="82">
        <v>37</v>
      </c>
      <c r="O10" s="82">
        <v>24</v>
      </c>
      <c r="P10" s="82">
        <v>36</v>
      </c>
      <c r="Q10" s="82">
        <v>29</v>
      </c>
      <c r="R10" s="82"/>
      <c r="S10" s="82"/>
      <c r="T10" s="82"/>
      <c r="U10" s="82"/>
      <c r="V10" s="82"/>
      <c r="W10" s="82">
        <v>40</v>
      </c>
      <c r="X10" s="82">
        <v>40</v>
      </c>
      <c r="Y10" s="82">
        <v>45</v>
      </c>
      <c r="Z10" s="82">
        <v>45</v>
      </c>
      <c r="AA10" s="82">
        <v>45</v>
      </c>
      <c r="AB10" s="82"/>
      <c r="AC10" s="82"/>
      <c r="AD10" s="82">
        <v>44</v>
      </c>
      <c r="AE10" s="82">
        <v>36</v>
      </c>
      <c r="AF10" s="82">
        <v>32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21</v>
      </c>
      <c r="F11" s="84"/>
      <c r="G11" s="84" t="s">
        <v>21</v>
      </c>
      <c r="H11" s="84"/>
      <c r="I11" s="84"/>
      <c r="J11" s="84" t="s">
        <v>21</v>
      </c>
      <c r="K11" s="84" t="s">
        <v>21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 t="s">
        <v>21</v>
      </c>
      <c r="W11" s="84" t="s">
        <v>21</v>
      </c>
      <c r="X11" s="84" t="s">
        <v>21</v>
      </c>
      <c r="Y11" s="84"/>
      <c r="Z11" s="84" t="s">
        <v>21</v>
      </c>
      <c r="AA11" s="84"/>
      <c r="AB11" s="84"/>
      <c r="AC11" s="84"/>
      <c r="AD11" s="84" t="s">
        <v>21</v>
      </c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 t="s">
        <v>21</v>
      </c>
      <c r="C12" s="3" t="s">
        <v>21</v>
      </c>
      <c r="D12" s="3" t="s">
        <v>21</v>
      </c>
      <c r="E12" s="3"/>
      <c r="F12" s="3"/>
      <c r="G12" s="3"/>
      <c r="H12" s="3"/>
      <c r="I12" s="3"/>
      <c r="J12" s="3"/>
      <c r="K12" s="3"/>
      <c r="L12" s="3"/>
      <c r="M12" s="3" t="s">
        <v>21</v>
      </c>
      <c r="N12" s="3" t="s">
        <v>21</v>
      </c>
      <c r="O12" s="3"/>
      <c r="P12" s="3" t="s">
        <v>21</v>
      </c>
      <c r="Q12" s="3"/>
      <c r="R12" s="3"/>
      <c r="S12" s="3" t="s">
        <v>21</v>
      </c>
      <c r="T12" s="3" t="s">
        <v>21</v>
      </c>
      <c r="U12" s="3" t="s">
        <v>21</v>
      </c>
      <c r="V12" s="3"/>
      <c r="W12" s="3"/>
      <c r="X12" s="3"/>
      <c r="Y12" s="3" t="s">
        <v>21</v>
      </c>
      <c r="Z12" s="3"/>
      <c r="AA12" s="3" t="s">
        <v>21</v>
      </c>
      <c r="AB12" s="3"/>
      <c r="AC12" s="3"/>
      <c r="AD12" s="3"/>
      <c r="AE12" s="3"/>
      <c r="AF12" s="87" t="s">
        <v>21</v>
      </c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/>
      <c r="E13" s="79"/>
      <c r="F13" s="79" t="s">
        <v>21</v>
      </c>
      <c r="G13" s="79"/>
      <c r="H13" s="79" t="s">
        <v>21</v>
      </c>
      <c r="I13" s="79" t="s">
        <v>21</v>
      </c>
      <c r="J13" s="79" t="s">
        <v>21</v>
      </c>
      <c r="K13" s="79"/>
      <c r="L13" s="79" t="s">
        <v>21</v>
      </c>
      <c r="M13" s="79"/>
      <c r="N13" s="79"/>
      <c r="O13" s="79" t="s">
        <v>21</v>
      </c>
      <c r="P13" s="79"/>
      <c r="Q13" s="79" t="s">
        <v>21</v>
      </c>
      <c r="R13" s="79" t="s">
        <v>21</v>
      </c>
      <c r="S13" s="79"/>
      <c r="T13" s="79"/>
      <c r="U13" s="79"/>
      <c r="V13" s="79"/>
      <c r="W13" s="79"/>
      <c r="X13" s="79"/>
      <c r="Y13" s="79"/>
      <c r="Z13" s="79"/>
      <c r="AA13" s="79"/>
      <c r="AB13" s="79" t="s">
        <v>21</v>
      </c>
      <c r="AC13" s="79" t="s">
        <v>21</v>
      </c>
      <c r="AD13" s="79"/>
      <c r="AE13" s="79" t="s">
        <v>21</v>
      </c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4.5</v>
      </c>
      <c r="C14" s="27">
        <v>3</v>
      </c>
      <c r="D14" s="27">
        <v>5</v>
      </c>
      <c r="E14" s="27">
        <v>7.5</v>
      </c>
      <c r="F14" s="27">
        <v>0</v>
      </c>
      <c r="G14" s="27">
        <v>0</v>
      </c>
      <c r="H14" s="27">
        <v>0</v>
      </c>
      <c r="I14" s="27">
        <v>0</v>
      </c>
      <c r="J14" s="27">
        <v>7</v>
      </c>
      <c r="K14" s="27">
        <v>3.25</v>
      </c>
      <c r="L14" s="27">
        <v>3</v>
      </c>
      <c r="M14" s="27">
        <v>6</v>
      </c>
      <c r="N14" s="27">
        <v>3.5</v>
      </c>
      <c r="O14" s="27">
        <v>0.75</v>
      </c>
      <c r="P14" s="27">
        <v>3.5</v>
      </c>
      <c r="Q14" s="27">
        <v>1.75</v>
      </c>
      <c r="R14" s="27">
        <v>0</v>
      </c>
      <c r="S14" s="27"/>
      <c r="T14" s="27">
        <v>5</v>
      </c>
      <c r="U14" s="27">
        <v>6</v>
      </c>
      <c r="V14" s="27">
        <v>4.5</v>
      </c>
      <c r="W14" s="27">
        <v>2</v>
      </c>
      <c r="X14" s="27">
        <v>2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5</v>
      </c>
      <c r="AE14" s="27">
        <v>2</v>
      </c>
      <c r="AF14" s="27">
        <v>4.75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 t="s">
        <v>29</v>
      </c>
      <c r="L15" s="12"/>
      <c r="M15" s="12"/>
      <c r="N15" s="12" t="s">
        <v>29</v>
      </c>
      <c r="O15" s="12"/>
      <c r="P15" s="12"/>
      <c r="Q15" s="12"/>
      <c r="R15" s="12"/>
      <c r="S15" s="12"/>
      <c r="T15" s="12"/>
      <c r="U15" s="12"/>
      <c r="V15" s="12" t="s">
        <v>29</v>
      </c>
      <c r="W15" s="12"/>
      <c r="X15" s="12"/>
      <c r="Y15" s="12" t="s">
        <v>29</v>
      </c>
      <c r="Z15" s="12" t="s">
        <v>29</v>
      </c>
      <c r="AA15" s="12" t="s">
        <v>30</v>
      </c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AF16">(((B10+23)/2)*0.3*1100*$A14:$IV14)+((20-B9)*0.3*125*B14)-231*B14</f>
        <v>46075.5</v>
      </c>
      <c r="C16" s="29">
        <f t="shared" si="0"/>
        <v>26982</v>
      </c>
      <c r="D16" s="29">
        <f t="shared" si="0"/>
        <v>51382.5</v>
      </c>
      <c r="E16" s="29">
        <f t="shared" si="0"/>
        <v>78873.75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77973</v>
      </c>
      <c r="K16" s="29">
        <f t="shared" si="0"/>
        <v>27670.5</v>
      </c>
      <c r="L16" s="29">
        <f t="shared" si="0"/>
        <v>25497</v>
      </c>
      <c r="M16" s="29">
        <f t="shared" si="0"/>
        <v>62424</v>
      </c>
      <c r="N16" s="29">
        <f t="shared" si="0"/>
        <v>33841.5</v>
      </c>
      <c r="O16" s="29">
        <f t="shared" si="0"/>
        <v>5755.5</v>
      </c>
      <c r="P16" s="29">
        <f t="shared" si="0"/>
        <v>34051.5</v>
      </c>
      <c r="Q16" s="29">
        <f t="shared" si="0"/>
        <v>15070.125</v>
      </c>
      <c r="R16" s="29">
        <f t="shared" si="0"/>
        <v>0</v>
      </c>
      <c r="S16" s="29">
        <f t="shared" si="0"/>
        <v>0</v>
      </c>
      <c r="T16" s="29">
        <f t="shared" si="0"/>
        <v>17444.999999999996</v>
      </c>
      <c r="U16" s="29">
        <f t="shared" si="0"/>
        <v>21608.999999999996</v>
      </c>
      <c r="V16" s="29">
        <f t="shared" si="0"/>
        <v>16037.999999999996</v>
      </c>
      <c r="W16" s="29">
        <f t="shared" si="0"/>
        <v>20253</v>
      </c>
      <c r="X16" s="29">
        <f t="shared" si="0"/>
        <v>20028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55619.99999999999</v>
      </c>
      <c r="AE16" s="29">
        <f t="shared" si="0"/>
        <v>19233</v>
      </c>
      <c r="AF16" s="29">
        <f t="shared" si="0"/>
        <v>42543.375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 aca="true" t="shared" si="1" ref="B17:AF17">B16/(115+80+6.6)</f>
        <v>228.54910714285714</v>
      </c>
      <c r="C17" s="78">
        <f t="shared" si="1"/>
        <v>133.83928571428572</v>
      </c>
      <c r="D17" s="78">
        <f t="shared" si="1"/>
        <v>254.8735119047619</v>
      </c>
      <c r="E17" s="78">
        <f t="shared" si="1"/>
        <v>391.2388392857143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386.77083333333337</v>
      </c>
      <c r="K17" s="78">
        <f t="shared" si="1"/>
        <v>137.25446428571428</v>
      </c>
      <c r="L17" s="78">
        <f t="shared" si="1"/>
        <v>126.47321428571429</v>
      </c>
      <c r="M17" s="78">
        <f t="shared" si="1"/>
        <v>309.64285714285717</v>
      </c>
      <c r="N17" s="78">
        <f t="shared" si="1"/>
        <v>167.86458333333334</v>
      </c>
      <c r="O17" s="78">
        <f t="shared" si="1"/>
        <v>28.549107142857142</v>
      </c>
      <c r="P17" s="78">
        <f t="shared" si="1"/>
        <v>168.90625</v>
      </c>
      <c r="Q17" s="78">
        <f t="shared" si="1"/>
        <v>74.75260416666667</v>
      </c>
      <c r="R17" s="78">
        <f t="shared" si="1"/>
        <v>0</v>
      </c>
      <c r="S17" s="78">
        <f t="shared" si="1"/>
        <v>0</v>
      </c>
      <c r="T17" s="78">
        <f t="shared" si="1"/>
        <v>86.53273809523807</v>
      </c>
      <c r="U17" s="78">
        <f t="shared" si="1"/>
        <v>107.18749999999999</v>
      </c>
      <c r="V17" s="78">
        <f t="shared" si="1"/>
        <v>79.55357142857142</v>
      </c>
      <c r="W17" s="78">
        <f t="shared" si="1"/>
        <v>100.46130952380953</v>
      </c>
      <c r="X17" s="78">
        <f t="shared" si="1"/>
        <v>99.3452380952381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275.8928571428571</v>
      </c>
      <c r="AE17" s="78">
        <f t="shared" si="1"/>
        <v>95.40178571428572</v>
      </c>
      <c r="AF17" s="78">
        <f t="shared" si="1"/>
        <v>211.02864583333334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698366.25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8729.578125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155000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5.631985887096774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V22:Z22"/>
    <mergeCell ref="B1:G1"/>
    <mergeCell ref="AH1:AI1"/>
    <mergeCell ref="B3:G3"/>
    <mergeCell ref="AH3:AI3"/>
    <mergeCell ref="P23:S23"/>
    <mergeCell ref="G24:J24"/>
    <mergeCell ref="B4:G4"/>
    <mergeCell ref="A5:AF5"/>
    <mergeCell ref="A20:W20"/>
    <mergeCell ref="F22:L22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7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0.7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7</v>
      </c>
      <c r="C8" s="30">
        <v>10</v>
      </c>
      <c r="D8" s="30">
        <v>12</v>
      </c>
      <c r="E8" s="30">
        <v>7</v>
      </c>
      <c r="F8" s="30">
        <v>6</v>
      </c>
      <c r="G8" s="30">
        <v>7</v>
      </c>
      <c r="H8" s="30">
        <v>8</v>
      </c>
      <c r="I8" s="30">
        <v>11</v>
      </c>
      <c r="J8" s="30">
        <v>10</v>
      </c>
      <c r="K8" s="30">
        <v>10</v>
      </c>
      <c r="L8" s="30">
        <v>10</v>
      </c>
      <c r="M8" s="30">
        <v>12</v>
      </c>
      <c r="N8" s="30">
        <v>13</v>
      </c>
      <c r="O8" s="30">
        <v>13</v>
      </c>
      <c r="P8" s="30">
        <v>14</v>
      </c>
      <c r="Q8" s="30"/>
      <c r="R8" s="30"/>
      <c r="S8" s="30"/>
      <c r="T8" s="30"/>
      <c r="U8" s="30"/>
      <c r="V8" s="30"/>
      <c r="W8" s="30">
        <v>13</v>
      </c>
      <c r="X8" s="30">
        <v>14</v>
      </c>
      <c r="Y8" s="30">
        <v>14</v>
      </c>
      <c r="Z8" s="30">
        <v>15</v>
      </c>
      <c r="AA8" s="30">
        <v>15</v>
      </c>
      <c r="AB8" s="30">
        <v>15</v>
      </c>
      <c r="AC8" s="30">
        <v>15</v>
      </c>
      <c r="AD8" s="30">
        <v>14</v>
      </c>
      <c r="AE8" s="30">
        <v>14</v>
      </c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11</v>
      </c>
      <c r="C9" s="28">
        <v>15</v>
      </c>
      <c r="D9" s="28">
        <v>16</v>
      </c>
      <c r="E9" s="28">
        <v>8</v>
      </c>
      <c r="F9" s="28">
        <v>11</v>
      </c>
      <c r="G9" s="28">
        <v>15</v>
      </c>
      <c r="H9" s="28">
        <v>17</v>
      </c>
      <c r="I9" s="28">
        <v>17</v>
      </c>
      <c r="J9" s="28">
        <v>20</v>
      </c>
      <c r="K9" s="28">
        <v>16</v>
      </c>
      <c r="L9" s="28">
        <v>17</v>
      </c>
      <c r="M9" s="28">
        <v>16</v>
      </c>
      <c r="N9" s="28">
        <v>17</v>
      </c>
      <c r="O9" s="28">
        <v>20</v>
      </c>
      <c r="P9" s="28"/>
      <c r="Q9" s="28"/>
      <c r="R9" s="28"/>
      <c r="S9" s="28"/>
      <c r="T9" s="28"/>
      <c r="U9" s="28"/>
      <c r="V9" s="28"/>
      <c r="W9" s="28">
        <v>23</v>
      </c>
      <c r="X9" s="28">
        <v>23</v>
      </c>
      <c r="Y9" s="28">
        <v>21</v>
      </c>
      <c r="Z9" s="28">
        <v>21</v>
      </c>
      <c r="AA9" s="28">
        <v>21</v>
      </c>
      <c r="AB9" s="28">
        <v>20</v>
      </c>
      <c r="AC9" s="28"/>
      <c r="AD9" s="28"/>
      <c r="AE9" s="28">
        <v>19</v>
      </c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>
        <v>40</v>
      </c>
      <c r="D10" s="82">
        <v>37</v>
      </c>
      <c r="E10" s="82"/>
      <c r="F10" s="82">
        <v>41</v>
      </c>
      <c r="G10" s="82"/>
      <c r="H10" s="82">
        <v>42</v>
      </c>
      <c r="I10" s="82">
        <v>46</v>
      </c>
      <c r="J10" s="82">
        <v>46</v>
      </c>
      <c r="K10" s="82">
        <v>45</v>
      </c>
      <c r="L10" s="82">
        <v>41</v>
      </c>
      <c r="M10" s="82">
        <v>29</v>
      </c>
      <c r="N10" s="82">
        <v>30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>
        <v>48</v>
      </c>
      <c r="AD10" s="82"/>
      <c r="AE10" s="82">
        <v>45</v>
      </c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 t="s">
        <v>21</v>
      </c>
      <c r="D11" s="84"/>
      <c r="E11" s="84"/>
      <c r="F11" s="84" t="s">
        <v>21</v>
      </c>
      <c r="G11" s="84"/>
      <c r="H11" s="84" t="s">
        <v>21</v>
      </c>
      <c r="I11" s="84" t="s">
        <v>21</v>
      </c>
      <c r="J11" s="84" t="s">
        <v>21</v>
      </c>
      <c r="K11" s="84"/>
      <c r="L11" s="84" t="s">
        <v>21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 t="s">
        <v>21</v>
      </c>
      <c r="X11" s="84" t="s">
        <v>21</v>
      </c>
      <c r="Y11" s="84" t="s">
        <v>21</v>
      </c>
      <c r="Z11" s="84" t="s">
        <v>21</v>
      </c>
      <c r="AA11" s="84" t="s">
        <v>21</v>
      </c>
      <c r="AB11" s="84"/>
      <c r="AC11" s="84" t="s">
        <v>21</v>
      </c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 t="s">
        <v>21</v>
      </c>
      <c r="D12" s="3" t="s">
        <v>21</v>
      </c>
      <c r="E12" s="3"/>
      <c r="F12" s="3"/>
      <c r="G12" s="3"/>
      <c r="H12" s="3"/>
      <c r="I12" s="3"/>
      <c r="J12" s="3"/>
      <c r="K12" s="3" t="s">
        <v>21</v>
      </c>
      <c r="L12" s="3"/>
      <c r="M12" s="3" t="s">
        <v>21</v>
      </c>
      <c r="N12" s="3" t="s">
        <v>21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21</v>
      </c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/>
      <c r="D13" s="79"/>
      <c r="E13" s="79" t="s">
        <v>21</v>
      </c>
      <c r="F13" s="79"/>
      <c r="G13" s="79"/>
      <c r="H13" s="79"/>
      <c r="I13" s="79"/>
      <c r="J13" s="79"/>
      <c r="K13" s="79"/>
      <c r="L13" s="79" t="s">
        <v>21</v>
      </c>
      <c r="M13" s="79"/>
      <c r="N13" s="79" t="s">
        <v>21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 t="s">
        <v>21</v>
      </c>
      <c r="AC13" s="79"/>
      <c r="AD13" s="79" t="s">
        <v>21</v>
      </c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6.5</v>
      </c>
      <c r="D14" s="27">
        <v>4.5</v>
      </c>
      <c r="E14" s="27">
        <v>0</v>
      </c>
      <c r="F14" s="27">
        <v>6.75</v>
      </c>
      <c r="G14" s="27">
        <v>0</v>
      </c>
      <c r="H14" s="27">
        <v>6</v>
      </c>
      <c r="I14" s="27">
        <v>4</v>
      </c>
      <c r="J14" s="27">
        <v>4</v>
      </c>
      <c r="K14" s="27">
        <v>7</v>
      </c>
      <c r="L14" s="27">
        <v>6.75</v>
      </c>
      <c r="M14" s="27">
        <v>4</v>
      </c>
      <c r="N14" s="27">
        <v>3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7.75</v>
      </c>
      <c r="AC14" s="27">
        <v>0</v>
      </c>
      <c r="AD14" s="27">
        <v>0</v>
      </c>
      <c r="AE14" s="27">
        <v>6.5</v>
      </c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 t="s">
        <v>29</v>
      </c>
      <c r="G15" s="12"/>
      <c r="H15" s="12" t="s">
        <v>29</v>
      </c>
      <c r="I15" s="12" t="s">
        <v>29</v>
      </c>
      <c r="J15" s="12" t="s">
        <v>29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 t="s">
        <v>29</v>
      </c>
      <c r="X15" s="12" t="s">
        <v>29</v>
      </c>
      <c r="Y15" s="12" t="s">
        <v>29</v>
      </c>
      <c r="Z15" s="12" t="s">
        <v>29</v>
      </c>
      <c r="AA15" s="12" t="s">
        <v>29</v>
      </c>
      <c r="AB15" s="12"/>
      <c r="AC15" s="12" t="s">
        <v>29</v>
      </c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(((B10+23)/2)*0.3*1100*14:14)+((20-B9)*0.3*125*B14)-231*B14</f>
        <v>0</v>
      </c>
      <c r="C16" s="29">
        <f>(((C10+23)/2)*0.3*1100*14:14)+((20-C9)*0.3*125*C14)-231*C14</f>
        <v>67284.75</v>
      </c>
      <c r="D16" s="29">
        <f>(((D10+23)/2)*0.3*1100*14:14)+((20-D9)*0.3*125*D14)-231*D14</f>
        <v>44185.5</v>
      </c>
      <c r="E16" s="29">
        <f>(((E10+23)/2)*0.3*1100*14:14)+((20-E9)*0.3*125*E14)-231*E14</f>
        <v>0</v>
      </c>
      <c r="F16" s="29">
        <f>(((F10+23)/2)*0.3*1100*14:14)+((20-F9)*0.3*125*F14)-231*F14</f>
        <v>71998.875</v>
      </c>
      <c r="G16" s="29">
        <f aca="true" t="shared" si="0" ref="G16:AF16">(((G10+23)/2)*0.3*1100*$A14:$IV14)+((20-G9)*0.3*125*G14)-231*G14</f>
        <v>0</v>
      </c>
      <c r="H16" s="29">
        <f aca="true" t="shared" si="1" ref="H16:N16">(((H10+23)/2)*0.3*1100*$A14:$IV14)+((20-H9)*0.3*125*H14)-231*H14</f>
        <v>63639</v>
      </c>
      <c r="I16" s="29">
        <f t="shared" si="1"/>
        <v>45066</v>
      </c>
      <c r="J16" s="29">
        <f t="shared" si="1"/>
        <v>44616</v>
      </c>
      <c r="K16" s="29">
        <f t="shared" si="1"/>
        <v>77973</v>
      </c>
      <c r="L16" s="29">
        <f t="shared" si="1"/>
        <v>70480.125</v>
      </c>
      <c r="M16" s="29">
        <f t="shared" si="1"/>
        <v>33996</v>
      </c>
      <c r="N16" s="29">
        <f t="shared" si="1"/>
        <v>25879.5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>(((AB10+23)/2)*0.3*1100*14:14)+((20-AB9)*0.3*125*AB14)-231*AB14</f>
        <v>27620.999999999996</v>
      </c>
      <c r="AC16" s="29">
        <f>(((AC10+23)/2)*0.3*1100*14:14)+((20-AC9)*0.3*125*AC14)-231*AC14</f>
        <v>0</v>
      </c>
      <c r="AD16" s="29">
        <f t="shared" si="0"/>
        <v>0</v>
      </c>
      <c r="AE16" s="29">
        <f>(((AE10+23)/2)*0.3*1100*14:14)+((20-AE9)*0.3*125*AE14)-231*AE14</f>
        <v>71672.25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>C16/(115+80+6.6)</f>
        <v>333.75372023809524</v>
      </c>
      <c r="D17" s="78">
        <f>D16/(115+80+6.6)</f>
        <v>219.17410714285714</v>
      </c>
      <c r="E17" s="78">
        <f aca="true" t="shared" si="2" ref="E17:AF17">E16/(115+80+6.6)</f>
        <v>0</v>
      </c>
      <c r="F17" s="78">
        <f>F16/(115+80+6.6)</f>
        <v>357.1372767857143</v>
      </c>
      <c r="G17" s="78">
        <f t="shared" si="2"/>
        <v>0</v>
      </c>
      <c r="H17" s="78">
        <f aca="true" t="shared" si="3" ref="H17:N17">H16/(115+80+6.6)</f>
        <v>315.6696428571429</v>
      </c>
      <c r="I17" s="78">
        <f t="shared" si="3"/>
        <v>223.54166666666669</v>
      </c>
      <c r="J17" s="78">
        <f t="shared" si="3"/>
        <v>221.30952380952382</v>
      </c>
      <c r="K17" s="78">
        <f t="shared" si="3"/>
        <v>386.77083333333337</v>
      </c>
      <c r="L17" s="78">
        <f t="shared" si="3"/>
        <v>349.60379464285717</v>
      </c>
      <c r="M17" s="78">
        <f t="shared" si="3"/>
        <v>168.63095238095238</v>
      </c>
      <c r="N17" s="78">
        <f t="shared" si="3"/>
        <v>128.37053571428572</v>
      </c>
      <c r="O17" s="78">
        <f t="shared" si="2"/>
        <v>0</v>
      </c>
      <c r="P17" s="78">
        <f t="shared" si="2"/>
        <v>0</v>
      </c>
      <c r="Q17" s="78">
        <f t="shared" si="2"/>
        <v>0</v>
      </c>
      <c r="R17" s="78">
        <f t="shared" si="2"/>
        <v>0</v>
      </c>
      <c r="S17" s="78">
        <f t="shared" si="2"/>
        <v>0</v>
      </c>
      <c r="T17" s="78">
        <f t="shared" si="2"/>
        <v>0</v>
      </c>
      <c r="U17" s="78">
        <f t="shared" si="2"/>
        <v>0</v>
      </c>
      <c r="V17" s="78">
        <f t="shared" si="2"/>
        <v>0</v>
      </c>
      <c r="W17" s="78">
        <f t="shared" si="2"/>
        <v>0</v>
      </c>
      <c r="X17" s="78">
        <f t="shared" si="2"/>
        <v>0</v>
      </c>
      <c r="Y17" s="78">
        <f t="shared" si="2"/>
        <v>0</v>
      </c>
      <c r="Z17" s="78">
        <f t="shared" si="2"/>
        <v>0</v>
      </c>
      <c r="AA17" s="78">
        <f t="shared" si="2"/>
        <v>0</v>
      </c>
      <c r="AB17" s="78">
        <f>AB16/(115+80+6.6)</f>
        <v>137.00892857142856</v>
      </c>
      <c r="AC17" s="78">
        <f t="shared" si="2"/>
        <v>0</v>
      </c>
      <c r="AD17" s="78">
        <f t="shared" si="2"/>
        <v>0</v>
      </c>
      <c r="AE17" s="78">
        <f>AE16/(115+80+6.6)</f>
        <v>355.51711309523813</v>
      </c>
      <c r="AF17" s="78">
        <f t="shared" si="2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644412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8055.15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135000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5.966777777777778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AH1:AI1"/>
    <mergeCell ref="AH3:AI3"/>
    <mergeCell ref="P23:S23"/>
    <mergeCell ref="B1:G1"/>
    <mergeCell ref="B3:G3"/>
    <mergeCell ref="G24:J24"/>
    <mergeCell ref="F22:L22"/>
    <mergeCell ref="A5:AF5"/>
    <mergeCell ref="A20:W20"/>
    <mergeCell ref="V22:Z22"/>
    <mergeCell ref="B4:G4"/>
  </mergeCells>
  <printOptions horizont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8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1.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60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10</v>
      </c>
      <c r="C8" s="30">
        <v>10</v>
      </c>
      <c r="D8" s="30">
        <v>11</v>
      </c>
      <c r="E8" s="30">
        <v>10</v>
      </c>
      <c r="F8" s="30">
        <v>10</v>
      </c>
      <c r="G8" s="30">
        <v>8</v>
      </c>
      <c r="H8" s="30">
        <v>9</v>
      </c>
      <c r="I8" s="30">
        <v>8</v>
      </c>
      <c r="J8" s="30">
        <v>6</v>
      </c>
      <c r="K8" s="30">
        <v>5</v>
      </c>
      <c r="L8" s="30">
        <v>3</v>
      </c>
      <c r="M8" s="30">
        <v>5</v>
      </c>
      <c r="N8" s="30">
        <v>5</v>
      </c>
      <c r="O8" s="30">
        <v>7</v>
      </c>
      <c r="P8" s="30">
        <v>8</v>
      </c>
      <c r="Q8" s="30">
        <v>8</v>
      </c>
      <c r="R8" s="30">
        <v>6</v>
      </c>
      <c r="S8" s="30">
        <v>10</v>
      </c>
      <c r="T8" s="30">
        <v>5</v>
      </c>
      <c r="U8" s="30">
        <v>2</v>
      </c>
      <c r="V8" s="30">
        <v>3</v>
      </c>
      <c r="W8" s="30">
        <v>1</v>
      </c>
      <c r="X8" s="30">
        <v>3</v>
      </c>
      <c r="Y8" s="30">
        <v>4</v>
      </c>
      <c r="Z8" s="30">
        <v>6</v>
      </c>
      <c r="AA8" s="30">
        <v>4</v>
      </c>
      <c r="AB8" s="30">
        <v>5</v>
      </c>
      <c r="AC8" s="30">
        <v>8</v>
      </c>
      <c r="AD8" s="30">
        <v>8</v>
      </c>
      <c r="AE8" s="30">
        <v>7</v>
      </c>
      <c r="AF8" s="30">
        <v>5</v>
      </c>
      <c r="AG8" s="45"/>
      <c r="AH8" s="46"/>
      <c r="AI8" s="24"/>
    </row>
    <row r="9" spans="1:35" s="47" customFormat="1" ht="30" customHeight="1">
      <c r="A9" s="72" t="s">
        <v>4</v>
      </c>
      <c r="B9" s="28">
        <v>11</v>
      </c>
      <c r="C9" s="28">
        <v>12</v>
      </c>
      <c r="D9" s="28">
        <v>14</v>
      </c>
      <c r="E9" s="28">
        <v>15</v>
      </c>
      <c r="F9" s="28">
        <v>12</v>
      </c>
      <c r="G9" s="28">
        <v>11</v>
      </c>
      <c r="H9" s="28">
        <v>9</v>
      </c>
      <c r="I9" s="28">
        <v>11</v>
      </c>
      <c r="J9" s="28">
        <v>7</v>
      </c>
      <c r="K9" s="28">
        <v>10</v>
      </c>
      <c r="L9" s="28">
        <v>10</v>
      </c>
      <c r="M9" s="28">
        <v>12</v>
      </c>
      <c r="N9" s="28">
        <v>11</v>
      </c>
      <c r="O9" s="28">
        <v>14</v>
      </c>
      <c r="P9" s="28">
        <v>14</v>
      </c>
      <c r="Q9" s="28">
        <v>13</v>
      </c>
      <c r="R9" s="28"/>
      <c r="S9" s="28">
        <v>10</v>
      </c>
      <c r="T9" s="28">
        <v>7</v>
      </c>
      <c r="U9" s="28">
        <v>3</v>
      </c>
      <c r="V9" s="28">
        <v>4</v>
      </c>
      <c r="W9" s="28">
        <v>6</v>
      </c>
      <c r="X9" s="28">
        <v>7</v>
      </c>
      <c r="Y9" s="28">
        <v>6</v>
      </c>
      <c r="Z9" s="28">
        <v>9</v>
      </c>
      <c r="AA9" s="28">
        <v>10</v>
      </c>
      <c r="AB9" s="28">
        <v>12</v>
      </c>
      <c r="AC9" s="28">
        <v>13</v>
      </c>
      <c r="AD9" s="28">
        <v>12</v>
      </c>
      <c r="AE9" s="28">
        <v>8</v>
      </c>
      <c r="AF9" s="28">
        <v>10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>
        <v>29</v>
      </c>
      <c r="E10" s="82">
        <v>36</v>
      </c>
      <c r="F10" s="82">
        <v>27</v>
      </c>
      <c r="G10" s="82"/>
      <c r="H10" s="82"/>
      <c r="I10" s="82">
        <v>31</v>
      </c>
      <c r="J10" s="82"/>
      <c r="K10" s="82"/>
      <c r="L10" s="82">
        <v>38</v>
      </c>
      <c r="M10" s="82">
        <v>38</v>
      </c>
      <c r="N10" s="82">
        <v>40</v>
      </c>
      <c r="O10" s="82">
        <v>41</v>
      </c>
      <c r="P10" s="82">
        <v>43</v>
      </c>
      <c r="Q10" s="82">
        <v>37</v>
      </c>
      <c r="R10" s="82"/>
      <c r="S10" s="82"/>
      <c r="T10" s="82"/>
      <c r="U10" s="82"/>
      <c r="V10" s="82"/>
      <c r="W10" s="82"/>
      <c r="X10" s="82"/>
      <c r="Y10" s="82"/>
      <c r="Z10" s="82"/>
      <c r="AA10" s="82">
        <v>33</v>
      </c>
      <c r="AB10" s="82">
        <v>38</v>
      </c>
      <c r="AC10" s="82">
        <v>41</v>
      </c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 t="s">
        <v>21</v>
      </c>
      <c r="F11" s="84"/>
      <c r="G11" s="84"/>
      <c r="H11" s="84"/>
      <c r="I11" s="84"/>
      <c r="J11" s="84"/>
      <c r="K11" s="84" t="s">
        <v>21</v>
      </c>
      <c r="L11" s="84" t="s">
        <v>21</v>
      </c>
      <c r="M11" s="84" t="s">
        <v>21</v>
      </c>
      <c r="N11" s="84" t="s">
        <v>21</v>
      </c>
      <c r="O11" s="84" t="s">
        <v>21</v>
      </c>
      <c r="P11" s="84" t="s">
        <v>21</v>
      </c>
      <c r="Q11" s="84" t="s">
        <v>21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 t="s">
        <v>21</v>
      </c>
      <c r="AC11" s="84" t="s">
        <v>21</v>
      </c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 t="s">
        <v>21</v>
      </c>
      <c r="E12" s="3"/>
      <c r="F12" s="3" t="s">
        <v>21</v>
      </c>
      <c r="G12" s="3"/>
      <c r="H12" s="3"/>
      <c r="I12" s="3" t="s">
        <v>21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21</v>
      </c>
      <c r="W12" s="3" t="s">
        <v>21</v>
      </c>
      <c r="X12" s="3" t="s">
        <v>21</v>
      </c>
      <c r="Y12" s="3"/>
      <c r="Z12" s="3"/>
      <c r="AA12" s="3" t="s">
        <v>21</v>
      </c>
      <c r="AB12" s="3"/>
      <c r="AC12" s="3"/>
      <c r="AD12" s="3"/>
      <c r="AE12" s="3" t="s">
        <v>21</v>
      </c>
      <c r="AF12" s="87" t="s">
        <v>21</v>
      </c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 t="s">
        <v>21</v>
      </c>
      <c r="C13" s="79" t="s">
        <v>21</v>
      </c>
      <c r="D13" s="79"/>
      <c r="E13" s="79"/>
      <c r="F13" s="79"/>
      <c r="G13" s="79" t="s">
        <v>21</v>
      </c>
      <c r="H13" s="79" t="s">
        <v>21</v>
      </c>
      <c r="I13" s="79"/>
      <c r="J13" s="79"/>
      <c r="K13" s="79"/>
      <c r="L13" s="79"/>
      <c r="M13" s="79"/>
      <c r="N13" s="79"/>
      <c r="O13" s="79"/>
      <c r="P13" s="79"/>
      <c r="Q13" s="79"/>
      <c r="R13" s="79" t="s">
        <v>21</v>
      </c>
      <c r="S13" s="79" t="s">
        <v>21</v>
      </c>
      <c r="T13" s="79" t="s">
        <v>21</v>
      </c>
      <c r="U13" s="79" t="s">
        <v>21</v>
      </c>
      <c r="V13" s="79" t="s">
        <v>21</v>
      </c>
      <c r="W13" s="79" t="s">
        <v>21</v>
      </c>
      <c r="X13" s="79" t="s">
        <v>21</v>
      </c>
      <c r="Y13" s="79" t="s">
        <v>21</v>
      </c>
      <c r="Z13" s="79" t="s">
        <v>21</v>
      </c>
      <c r="AA13" s="79"/>
      <c r="AB13" s="79"/>
      <c r="AC13" s="79"/>
      <c r="AD13" s="79" t="s">
        <v>21</v>
      </c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1.25</v>
      </c>
      <c r="E14" s="27">
        <v>4</v>
      </c>
      <c r="F14" s="27">
        <v>1</v>
      </c>
      <c r="G14" s="27">
        <v>0</v>
      </c>
      <c r="H14" s="27">
        <v>0</v>
      </c>
      <c r="I14" s="27">
        <v>2.5</v>
      </c>
      <c r="J14" s="27">
        <v>0</v>
      </c>
      <c r="K14" s="27">
        <v>0</v>
      </c>
      <c r="L14" s="27">
        <v>5.25</v>
      </c>
      <c r="M14" s="27">
        <v>6</v>
      </c>
      <c r="N14" s="27">
        <v>6.25</v>
      </c>
      <c r="O14" s="27">
        <v>6</v>
      </c>
      <c r="P14" s="27">
        <v>6.75</v>
      </c>
      <c r="Q14" s="27">
        <v>5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6.25</v>
      </c>
      <c r="AB14" s="27">
        <v>7</v>
      </c>
      <c r="AC14" s="27">
        <v>7.25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(((B10+23)/2)*0.3*1100*14:14)+((20-B9)*0.3*125*B14)-231*B14</f>
        <v>0</v>
      </c>
      <c r="C16" s="29">
        <f aca="true" t="shared" si="0" ref="C16:AF16">(((C10+23)/2)*0.3*1100*$A14:$IV14)+((20-C9)*0.3*125*C14)-231*C14</f>
        <v>0</v>
      </c>
      <c r="D16" s="29">
        <f>(((D10+23)/2)*0.3*1100*14:14)+((20-D9)*0.3*125*D14)-231*D14</f>
        <v>10717.5</v>
      </c>
      <c r="E16" s="29">
        <f>(((E10+23)/2)*0.3*1100*14:14)+((20-E9)*0.3*125*E14)-231*E14</f>
        <v>38766</v>
      </c>
      <c r="F16" s="29">
        <f>(((F10+23)/2)*0.3*1100*14:14)+((20-F9)*0.3*125*F14)-231*F14</f>
        <v>8319</v>
      </c>
      <c r="G16" s="29">
        <f t="shared" si="0"/>
        <v>0</v>
      </c>
      <c r="H16" s="29">
        <f t="shared" si="0"/>
        <v>0</v>
      </c>
      <c r="I16" s="29">
        <f>(((I10+23)/2)*0.3*1100*14:14)+((20-I9)*0.3*125*I14)-231*I14</f>
        <v>22541.25</v>
      </c>
      <c r="J16" s="29">
        <f t="shared" si="0"/>
        <v>0</v>
      </c>
      <c r="K16" s="29">
        <f t="shared" si="0"/>
        <v>0</v>
      </c>
      <c r="L16" s="29">
        <f aca="true" t="shared" si="1" ref="L16:Q16">(((L10+23)/2)*0.3*1100*$A14:$IV14)+((20-L9)*0.3*125*L14)-231*L14</f>
        <v>53597.25</v>
      </c>
      <c r="M16" s="29">
        <f t="shared" si="1"/>
        <v>60804</v>
      </c>
      <c r="N16" s="29">
        <f t="shared" si="1"/>
        <v>65634.375</v>
      </c>
      <c r="O16" s="29">
        <f t="shared" si="1"/>
        <v>63324</v>
      </c>
      <c r="P16" s="29">
        <f t="shared" si="1"/>
        <v>73467</v>
      </c>
      <c r="Q16" s="29">
        <f t="shared" si="1"/>
        <v>49657.5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>(((AA10+23)/2)*0.3*1100*14:14)+((20-AA9)*0.3*125*AA14)-231*AA14</f>
        <v>58650</v>
      </c>
      <c r="AB16" s="29">
        <f>(((AB10+23)/2)*0.3*1100*14:14)+((20-AB9)*0.3*125*AB14)-231*AB14</f>
        <v>70938</v>
      </c>
      <c r="AC16" s="29">
        <f>(((AC10+23)/2)*0.3*1100*14:14)+((20-AC9)*0.3*125*AC14)-231*AC14</f>
        <v>76788.375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 aca="true" t="shared" si="2" ref="C17:AF17">C16/(115+80+6.6)</f>
        <v>0</v>
      </c>
      <c r="D17" s="78">
        <f>D16/(115+80+6.6)</f>
        <v>53.16220238095238</v>
      </c>
      <c r="E17" s="78">
        <f>E16/(115+80+6.6)</f>
        <v>192.29166666666669</v>
      </c>
      <c r="F17" s="78">
        <f>F16/(115+80+6.6)</f>
        <v>41.264880952380956</v>
      </c>
      <c r="G17" s="78">
        <f t="shared" si="2"/>
        <v>0</v>
      </c>
      <c r="H17" s="78">
        <f t="shared" si="2"/>
        <v>0</v>
      </c>
      <c r="I17" s="78">
        <f>I16/(115+80+6.6)</f>
        <v>111.81175595238095</v>
      </c>
      <c r="J17" s="78">
        <f t="shared" si="2"/>
        <v>0</v>
      </c>
      <c r="K17" s="78">
        <f t="shared" si="2"/>
        <v>0</v>
      </c>
      <c r="L17" s="78">
        <f aca="true" t="shared" si="3" ref="L17:Q17">L16/(115+80+6.6)</f>
        <v>265.859375</v>
      </c>
      <c r="M17" s="78">
        <f t="shared" si="3"/>
        <v>301.6071428571429</v>
      </c>
      <c r="N17" s="78">
        <f t="shared" si="3"/>
        <v>325.5673363095238</v>
      </c>
      <c r="O17" s="78">
        <f t="shared" si="3"/>
        <v>314.1071428571429</v>
      </c>
      <c r="P17" s="78">
        <f t="shared" si="3"/>
        <v>364.4196428571429</v>
      </c>
      <c r="Q17" s="78">
        <f t="shared" si="3"/>
        <v>246.3169642857143</v>
      </c>
      <c r="R17" s="78">
        <f t="shared" si="2"/>
        <v>0</v>
      </c>
      <c r="S17" s="78">
        <f t="shared" si="2"/>
        <v>0</v>
      </c>
      <c r="T17" s="78">
        <f t="shared" si="2"/>
        <v>0</v>
      </c>
      <c r="U17" s="78">
        <f t="shared" si="2"/>
        <v>0</v>
      </c>
      <c r="V17" s="78">
        <f t="shared" si="2"/>
        <v>0</v>
      </c>
      <c r="W17" s="78">
        <f t="shared" si="2"/>
        <v>0</v>
      </c>
      <c r="X17" s="78">
        <f t="shared" si="2"/>
        <v>0</v>
      </c>
      <c r="Y17" s="78">
        <f t="shared" si="2"/>
        <v>0</v>
      </c>
      <c r="Z17" s="78">
        <f t="shared" si="2"/>
        <v>0</v>
      </c>
      <c r="AA17" s="78">
        <f>AA16/(115+80+6.6)</f>
        <v>290.92261904761904</v>
      </c>
      <c r="AB17" s="78">
        <f>AB16/(115+80+6.6)</f>
        <v>351.875</v>
      </c>
      <c r="AC17" s="78">
        <f>AC16/(115+80+6.6)</f>
        <v>380.89471726190476</v>
      </c>
      <c r="AD17" s="78">
        <f t="shared" si="2"/>
        <v>0</v>
      </c>
      <c r="AE17" s="78">
        <f t="shared" si="2"/>
        <v>0</v>
      </c>
      <c r="AF17" s="78">
        <f t="shared" si="2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653204.25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8165.053125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113000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7.225710730088496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G24:J24"/>
    <mergeCell ref="B4:G4"/>
    <mergeCell ref="A5:AF5"/>
    <mergeCell ref="A20:W20"/>
    <mergeCell ref="F22:L22"/>
    <mergeCell ref="V22:Z22"/>
    <mergeCell ref="B1:G1"/>
    <mergeCell ref="AH1:AI1"/>
    <mergeCell ref="B3:G3"/>
    <mergeCell ref="AH3:AI3"/>
    <mergeCell ref="P23:S23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7">
      <selection activeCell="G25" sqref="G25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>
        <v>3</v>
      </c>
      <c r="C8" s="30">
        <v>6</v>
      </c>
      <c r="D8" s="30">
        <v>8</v>
      </c>
      <c r="E8" s="30">
        <v>3</v>
      </c>
      <c r="F8" s="30">
        <v>3</v>
      </c>
      <c r="G8" s="30">
        <v>6.5</v>
      </c>
      <c r="H8" s="30">
        <v>7.5</v>
      </c>
      <c r="I8" s="30">
        <v>8</v>
      </c>
      <c r="J8" s="30">
        <v>4</v>
      </c>
      <c r="K8" s="30">
        <v>7</v>
      </c>
      <c r="L8" s="30">
        <v>10</v>
      </c>
      <c r="M8" s="30">
        <v>11</v>
      </c>
      <c r="N8" s="30">
        <v>6</v>
      </c>
      <c r="O8" s="30">
        <v>8.5</v>
      </c>
      <c r="P8" s="30">
        <v>3.5</v>
      </c>
      <c r="Q8" s="30">
        <v>4</v>
      </c>
      <c r="R8" s="30">
        <v>11</v>
      </c>
      <c r="S8" s="30">
        <v>9</v>
      </c>
      <c r="T8" s="30">
        <v>5</v>
      </c>
      <c r="U8" s="30">
        <v>5</v>
      </c>
      <c r="V8" s="30">
        <v>9</v>
      </c>
      <c r="W8" s="30">
        <v>7</v>
      </c>
      <c r="X8" s="30">
        <v>8</v>
      </c>
      <c r="Y8" s="30"/>
      <c r="Z8" s="30">
        <v>9</v>
      </c>
      <c r="AA8" s="30">
        <v>8</v>
      </c>
      <c r="AB8" s="30">
        <v>8</v>
      </c>
      <c r="AC8" s="30">
        <v>11</v>
      </c>
      <c r="AD8" s="30"/>
      <c r="AE8" s="30"/>
      <c r="AF8" s="30"/>
      <c r="AG8" s="45"/>
      <c r="AH8" s="46"/>
      <c r="AI8" s="24"/>
    </row>
    <row r="9" spans="1:35" s="47" customFormat="1" ht="30" customHeight="1">
      <c r="A9" s="72" t="s">
        <v>4</v>
      </c>
      <c r="B9" s="28">
        <v>8</v>
      </c>
      <c r="C9" s="28">
        <v>9</v>
      </c>
      <c r="D9" s="28">
        <v>9</v>
      </c>
      <c r="E9" s="28">
        <v>8.5</v>
      </c>
      <c r="F9" s="28">
        <v>7</v>
      </c>
      <c r="G9" s="28">
        <v>7</v>
      </c>
      <c r="H9" s="28">
        <v>8</v>
      </c>
      <c r="I9" s="28">
        <v>8</v>
      </c>
      <c r="J9" s="28">
        <v>8</v>
      </c>
      <c r="K9" s="28">
        <v>10</v>
      </c>
      <c r="L9" s="28">
        <v>13</v>
      </c>
      <c r="M9" s="28">
        <v>6</v>
      </c>
      <c r="N9" s="28"/>
      <c r="O9" s="28">
        <v>12</v>
      </c>
      <c r="P9" s="28">
        <v>8</v>
      </c>
      <c r="Q9" s="28">
        <v>11</v>
      </c>
      <c r="R9" s="28">
        <v>13</v>
      </c>
      <c r="S9" s="28">
        <v>11</v>
      </c>
      <c r="T9" s="28">
        <v>10</v>
      </c>
      <c r="U9" s="28">
        <v>11</v>
      </c>
      <c r="V9" s="28">
        <v>11</v>
      </c>
      <c r="W9" s="28"/>
      <c r="X9" s="28"/>
      <c r="Y9" s="28">
        <v>11</v>
      </c>
      <c r="Z9" s="28">
        <v>9</v>
      </c>
      <c r="AA9" s="28">
        <v>11</v>
      </c>
      <c r="AB9" s="28">
        <v>10</v>
      </c>
      <c r="AC9" s="28">
        <v>13</v>
      </c>
      <c r="AD9" s="28"/>
      <c r="AE9" s="28"/>
      <c r="AF9" s="28"/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>
        <v>31</v>
      </c>
      <c r="D10" s="82"/>
      <c r="E10" s="82">
        <v>27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>
        <v>27</v>
      </c>
      <c r="Q10" s="82">
        <v>37</v>
      </c>
      <c r="R10" s="82"/>
      <c r="S10" s="82"/>
      <c r="T10" s="82">
        <v>32</v>
      </c>
      <c r="U10" s="82">
        <v>33</v>
      </c>
      <c r="V10" s="82"/>
      <c r="W10" s="82">
        <v>10</v>
      </c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 t="s">
        <v>21</v>
      </c>
      <c r="D11" s="84"/>
      <c r="E11" s="84" t="s">
        <v>21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 t="s">
        <v>21</v>
      </c>
      <c r="Q11" s="84" t="s">
        <v>21</v>
      </c>
      <c r="R11" s="84"/>
      <c r="S11" s="84"/>
      <c r="T11" s="84"/>
      <c r="U11" s="84" t="s">
        <v>21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21</v>
      </c>
      <c r="N12" s="3"/>
      <c r="O12" s="3"/>
      <c r="P12" s="3"/>
      <c r="Q12" s="3"/>
      <c r="R12" s="3" t="s">
        <v>21</v>
      </c>
      <c r="S12" s="3"/>
      <c r="T12" s="3" t="s">
        <v>21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/>
      <c r="D13" s="79" t="s">
        <v>21</v>
      </c>
      <c r="E13" s="79"/>
      <c r="F13" s="79" t="s">
        <v>21</v>
      </c>
      <c r="G13" s="79" t="s">
        <v>21</v>
      </c>
      <c r="H13" s="79" t="s">
        <v>21</v>
      </c>
      <c r="I13" s="79" t="s">
        <v>21</v>
      </c>
      <c r="J13" s="79" t="s">
        <v>21</v>
      </c>
      <c r="K13" s="79" t="s">
        <v>21</v>
      </c>
      <c r="L13" s="79" t="s">
        <v>21</v>
      </c>
      <c r="M13" s="79" t="s">
        <v>21</v>
      </c>
      <c r="N13" s="79" t="s">
        <v>21</v>
      </c>
      <c r="O13" s="79" t="s">
        <v>21</v>
      </c>
      <c r="P13" s="79"/>
      <c r="Q13" s="79"/>
      <c r="R13" s="79" t="s">
        <v>21</v>
      </c>
      <c r="S13" s="79" t="s">
        <v>21</v>
      </c>
      <c r="T13" s="79" t="s">
        <v>21</v>
      </c>
      <c r="U13" s="79" t="s">
        <v>21</v>
      </c>
      <c r="V13" s="79" t="s">
        <v>21</v>
      </c>
      <c r="W13" s="79" t="s">
        <v>21</v>
      </c>
      <c r="X13" s="79" t="s">
        <v>21</v>
      </c>
      <c r="Y13" s="79" t="s">
        <v>21</v>
      </c>
      <c r="Z13" s="79" t="s">
        <v>21</v>
      </c>
      <c r="AA13" s="79" t="s">
        <v>21</v>
      </c>
      <c r="AB13" s="79" t="s">
        <v>21</v>
      </c>
      <c r="AC13" s="79" t="s">
        <v>21</v>
      </c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2.5</v>
      </c>
      <c r="D14" s="27">
        <v>0</v>
      </c>
      <c r="E14" s="27">
        <v>2.5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0.75</v>
      </c>
      <c r="Q14" s="27">
        <v>5</v>
      </c>
      <c r="R14" s="27">
        <v>0</v>
      </c>
      <c r="S14" s="27">
        <v>0</v>
      </c>
      <c r="T14" s="27">
        <v>2.5</v>
      </c>
      <c r="U14" s="27">
        <v>4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/>
      <c r="AE14" s="27"/>
      <c r="AF14" s="27"/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 aca="true" t="shared" si="0" ref="B16:G16">(((B10+23)/2)*0.3*1100*$A14:$IV14)+((20-B9)*0.3*125*B14)-231*B14</f>
        <v>0</v>
      </c>
      <c r="C16" s="29">
        <f>(((C10+23)/2)*0.3*1100*14:14)+((20-C9)*0.3*125*C14)-231*C14</f>
        <v>22728.75</v>
      </c>
      <c r="D16" s="29">
        <f t="shared" si="0"/>
        <v>0</v>
      </c>
      <c r="E16" s="29">
        <f>(((E10+23)/2)*0.3*1100*14:14)+((20-E9)*0.3*125*E14)-231*E14</f>
        <v>21125.625</v>
      </c>
      <c r="F16" s="29">
        <f t="shared" si="0"/>
        <v>0</v>
      </c>
      <c r="G16" s="29">
        <f t="shared" si="0"/>
        <v>0</v>
      </c>
      <c r="H16" s="29">
        <f aca="true" t="shared" si="1" ref="H16:AF16">(((H10+23)/2)*0.3*1100*$A14:$IV14)+((20-H9)*0.3*125*H14)-231*H14</f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>(((P10+23)/2)*0.3*1100*14:14)+((20-P9)*0.3*125*P14)-231*P14</f>
        <v>6351.75</v>
      </c>
      <c r="Q16" s="29">
        <f>(((Q10+23)/2)*0.3*1100*14:14)+((20-Q9)*0.3*125*Q14)-231*Q14</f>
        <v>50032.5</v>
      </c>
      <c r="R16" s="29">
        <f t="shared" si="1"/>
        <v>0</v>
      </c>
      <c r="S16" s="29">
        <f t="shared" si="1"/>
        <v>0</v>
      </c>
      <c r="T16" s="29">
        <f>(((T10+23)/2)*0.3*1100*14:14)+((20-T9)*0.3*125*T14)-231*T14</f>
        <v>23047.5</v>
      </c>
      <c r="U16" s="29">
        <f>(((U10+23)/2)*0.3*1100*14:14)+((20-U9)*0.3*125*U14)-231*U14</f>
        <v>37386</v>
      </c>
      <c r="V16" s="29">
        <f t="shared" si="1"/>
        <v>0</v>
      </c>
      <c r="W16" s="29">
        <f t="shared" si="1"/>
        <v>0</v>
      </c>
      <c r="X16" s="29">
        <f t="shared" si="1"/>
        <v>0</v>
      </c>
      <c r="Y16" s="29">
        <f t="shared" si="1"/>
        <v>0</v>
      </c>
      <c r="Z16" s="29">
        <f t="shared" si="1"/>
        <v>0</v>
      </c>
      <c r="AA16" s="29">
        <f t="shared" si="1"/>
        <v>0</v>
      </c>
      <c r="AB16" s="29">
        <f t="shared" si="1"/>
        <v>0</v>
      </c>
      <c r="AC16" s="29">
        <f t="shared" si="1"/>
        <v>0</v>
      </c>
      <c r="AD16" s="29">
        <f t="shared" si="1"/>
        <v>0</v>
      </c>
      <c r="AE16" s="29">
        <f t="shared" si="1"/>
        <v>0</v>
      </c>
      <c r="AF16" s="29">
        <f t="shared" si="1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>C16/(115+80+6.6)</f>
        <v>112.74181547619048</v>
      </c>
      <c r="D17" s="78">
        <f aca="true" t="shared" si="2" ref="D17:AF17">D16/(115+80+6.6)</f>
        <v>0</v>
      </c>
      <c r="E17" s="78">
        <f>E16/(115+80+6.6)</f>
        <v>104.78980654761905</v>
      </c>
      <c r="F17" s="78">
        <f t="shared" si="2"/>
        <v>0</v>
      </c>
      <c r="G17" s="78">
        <f t="shared" si="2"/>
        <v>0</v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0</v>
      </c>
      <c r="N17" s="78">
        <f t="shared" si="2"/>
        <v>0</v>
      </c>
      <c r="O17" s="78">
        <f t="shared" si="2"/>
        <v>0</v>
      </c>
      <c r="P17" s="78">
        <f>P16/(115+80+6.6)</f>
        <v>31.50669642857143</v>
      </c>
      <c r="Q17" s="78">
        <f>Q16/(115+80+6.6)</f>
        <v>248.17708333333334</v>
      </c>
      <c r="R17" s="78">
        <f t="shared" si="2"/>
        <v>0</v>
      </c>
      <c r="S17" s="78">
        <f t="shared" si="2"/>
        <v>0</v>
      </c>
      <c r="T17" s="78">
        <f>T16/(115+80+6.6)</f>
        <v>114.32291666666667</v>
      </c>
      <c r="U17" s="78">
        <f>U16/(115+80+6.6)</f>
        <v>185.44642857142858</v>
      </c>
      <c r="V17" s="78">
        <f t="shared" si="2"/>
        <v>0</v>
      </c>
      <c r="W17" s="78">
        <f t="shared" si="2"/>
        <v>0</v>
      </c>
      <c r="X17" s="78">
        <f t="shared" si="2"/>
        <v>0</v>
      </c>
      <c r="Y17" s="78">
        <f t="shared" si="2"/>
        <v>0</v>
      </c>
      <c r="Z17" s="78">
        <f t="shared" si="2"/>
        <v>0</v>
      </c>
      <c r="AA17" s="78">
        <f t="shared" si="2"/>
        <v>0</v>
      </c>
      <c r="AB17" s="78">
        <f t="shared" si="2"/>
        <v>0</v>
      </c>
      <c r="AC17" s="78">
        <f t="shared" si="2"/>
        <v>0</v>
      </c>
      <c r="AD17" s="78">
        <f t="shared" si="2"/>
        <v>0</v>
      </c>
      <c r="AE17" s="78">
        <f t="shared" si="2"/>
        <v>0</v>
      </c>
      <c r="AF17" s="78">
        <f t="shared" si="2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160672.125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2008.4015625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77700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2.5848153957528957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G24:J24"/>
    <mergeCell ref="B4:G4"/>
    <mergeCell ref="A5:AF5"/>
    <mergeCell ref="A20:W20"/>
    <mergeCell ref="F22:L22"/>
    <mergeCell ref="V22:Z22"/>
    <mergeCell ref="B1:G1"/>
    <mergeCell ref="AH1:AI1"/>
    <mergeCell ref="B3:G3"/>
    <mergeCell ref="AH3:AI3"/>
    <mergeCell ref="P23:S23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SheetLayoutView="100" zoomScalePageLayoutView="0" workbookViewId="0" topLeftCell="B5">
      <selection activeCell="D16" sqref="B16:AF16"/>
    </sheetView>
  </sheetViews>
  <sheetFormatPr defaultColWidth="11.421875" defaultRowHeight="12.75"/>
  <cols>
    <col min="1" max="1" width="24.140625" style="34" customWidth="1"/>
    <col min="2" max="2" width="4.28125" style="34" customWidth="1"/>
    <col min="3" max="31" width="4.140625" style="34" customWidth="1"/>
    <col min="32" max="32" width="4.140625" style="41" customWidth="1"/>
    <col min="33" max="33" width="1.7109375" style="41" customWidth="1"/>
    <col min="34" max="34" width="3.00390625" style="2" customWidth="1"/>
    <col min="35" max="35" width="18.00390625" style="41" customWidth="1"/>
    <col min="36" max="16384" width="11.421875" style="34" customWidth="1"/>
  </cols>
  <sheetData>
    <row r="1" spans="1:35" ht="12.75">
      <c r="A1" s="31"/>
      <c r="B1" s="99"/>
      <c r="C1" s="99"/>
      <c r="D1" s="99"/>
      <c r="E1" s="99"/>
      <c r="F1" s="99"/>
      <c r="G1" s="99"/>
      <c r="H1" s="32"/>
      <c r="I1" s="32"/>
      <c r="J1" s="32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2"/>
      <c r="Z1" s="32"/>
      <c r="AA1" s="32"/>
      <c r="AB1" s="32"/>
      <c r="AC1" s="32"/>
      <c r="AD1" s="32"/>
      <c r="AE1" s="21"/>
      <c r="AF1" s="33"/>
      <c r="AG1" s="33"/>
      <c r="AH1" s="99"/>
      <c r="AI1" s="99"/>
    </row>
    <row r="2" spans="1:35" ht="2.25" customHeight="1">
      <c r="A2" s="35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2"/>
      <c r="Z2" s="32"/>
      <c r="AA2" s="32"/>
      <c r="AB2" s="32"/>
      <c r="AC2" s="32"/>
      <c r="AD2" s="32"/>
      <c r="AE2" s="32"/>
      <c r="AF2" s="38"/>
      <c r="AG2" s="38"/>
      <c r="AH2" s="13"/>
      <c r="AI2" s="38"/>
    </row>
    <row r="3" spans="1:35" ht="12.75" hidden="1">
      <c r="A3" s="31"/>
      <c r="B3" s="99"/>
      <c r="C3" s="99"/>
      <c r="D3" s="99"/>
      <c r="E3" s="99"/>
      <c r="F3" s="99"/>
      <c r="G3" s="99"/>
      <c r="H3" s="32"/>
      <c r="I3" s="32"/>
      <c r="J3" s="32"/>
      <c r="K3" s="32"/>
      <c r="L3" s="3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2"/>
      <c r="Z3" s="32"/>
      <c r="AA3" s="32"/>
      <c r="AB3" s="32"/>
      <c r="AC3" s="32"/>
      <c r="AD3" s="32"/>
      <c r="AE3" s="21"/>
      <c r="AF3" s="33"/>
      <c r="AG3" s="33"/>
      <c r="AH3" s="100"/>
      <c r="AI3" s="100"/>
    </row>
    <row r="4" spans="1:24" ht="8.25" customHeight="1" hidden="1">
      <c r="A4" s="39"/>
      <c r="B4" s="104"/>
      <c r="C4" s="104"/>
      <c r="D4" s="104"/>
      <c r="E4" s="104"/>
      <c r="F4" s="104"/>
      <c r="G4" s="104"/>
      <c r="H4" s="40"/>
      <c r="I4" s="40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5" ht="23.25">
      <c r="A5" s="105" t="s">
        <v>58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2"/>
      <c r="AH5" s="13"/>
      <c r="AI5" s="38"/>
    </row>
    <row r="6" spans="34:35" ht="24" customHeight="1">
      <c r="AH6" s="13"/>
      <c r="AI6" s="38"/>
    </row>
    <row r="7" spans="1:35" s="44" customFormat="1" ht="30" customHeight="1">
      <c r="A7" s="70" t="s">
        <v>7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16"/>
      <c r="AH7" s="43"/>
      <c r="AI7" s="16"/>
    </row>
    <row r="8" spans="1:35" s="47" customFormat="1" ht="30" customHeight="1">
      <c r="A8" s="72" t="s">
        <v>0</v>
      </c>
      <c r="B8" s="30"/>
      <c r="C8" s="30">
        <v>6</v>
      </c>
      <c r="D8" s="30">
        <v>6</v>
      </c>
      <c r="E8" s="30">
        <v>6</v>
      </c>
      <c r="F8" s="30">
        <v>8</v>
      </c>
      <c r="G8" s="30">
        <v>9</v>
      </c>
      <c r="H8" s="30">
        <v>10</v>
      </c>
      <c r="I8" s="30">
        <v>10</v>
      </c>
      <c r="J8" s="30">
        <v>12</v>
      </c>
      <c r="K8" s="30">
        <v>7</v>
      </c>
      <c r="L8" s="30">
        <v>10</v>
      </c>
      <c r="M8" s="30">
        <v>11</v>
      </c>
      <c r="N8" s="30">
        <v>11</v>
      </c>
      <c r="O8" s="30">
        <v>10</v>
      </c>
      <c r="P8" s="30">
        <v>7</v>
      </c>
      <c r="Q8" s="30">
        <v>7</v>
      </c>
      <c r="R8" s="30">
        <v>10</v>
      </c>
      <c r="S8" s="30">
        <v>11</v>
      </c>
      <c r="T8" s="30">
        <v>12</v>
      </c>
      <c r="U8" s="30">
        <v>12</v>
      </c>
      <c r="V8" s="30">
        <v>7.5</v>
      </c>
      <c r="W8" s="30">
        <v>6</v>
      </c>
      <c r="X8" s="30">
        <v>2</v>
      </c>
      <c r="Y8" s="30">
        <v>0</v>
      </c>
      <c r="Z8" s="30">
        <v>-3</v>
      </c>
      <c r="AA8" s="30">
        <v>-5</v>
      </c>
      <c r="AB8" s="30">
        <v>-3</v>
      </c>
      <c r="AC8" s="30">
        <v>0</v>
      </c>
      <c r="AD8" s="30">
        <v>0</v>
      </c>
      <c r="AE8" s="30">
        <v>2</v>
      </c>
      <c r="AF8" s="30">
        <v>0</v>
      </c>
      <c r="AG8" s="45"/>
      <c r="AH8" s="46"/>
      <c r="AI8" s="24"/>
    </row>
    <row r="9" spans="1:35" s="47" customFormat="1" ht="30" customHeight="1">
      <c r="A9" s="72" t="s">
        <v>4</v>
      </c>
      <c r="B9" s="28"/>
      <c r="C9" s="28">
        <v>8</v>
      </c>
      <c r="D9" s="28">
        <v>8</v>
      </c>
      <c r="E9" s="28">
        <v>10</v>
      </c>
      <c r="F9" s="28">
        <v>11</v>
      </c>
      <c r="G9" s="28">
        <v>13</v>
      </c>
      <c r="H9" s="28">
        <v>11</v>
      </c>
      <c r="I9" s="28">
        <v>14</v>
      </c>
      <c r="J9" s="28">
        <v>14</v>
      </c>
      <c r="K9" s="28">
        <v>14</v>
      </c>
      <c r="L9" s="28">
        <v>12</v>
      </c>
      <c r="M9" s="28">
        <v>13</v>
      </c>
      <c r="N9" s="28">
        <v>11</v>
      </c>
      <c r="O9" s="28"/>
      <c r="P9" s="28">
        <v>9</v>
      </c>
      <c r="Q9" s="28">
        <v>8</v>
      </c>
      <c r="R9" s="28">
        <v>10</v>
      </c>
      <c r="S9" s="28">
        <v>11</v>
      </c>
      <c r="T9" s="28">
        <v>14</v>
      </c>
      <c r="U9" s="28">
        <v>13</v>
      </c>
      <c r="V9" s="28">
        <v>8</v>
      </c>
      <c r="W9" s="28">
        <v>7</v>
      </c>
      <c r="X9" s="28">
        <v>1</v>
      </c>
      <c r="Y9" s="28">
        <v>2</v>
      </c>
      <c r="Z9" s="28">
        <v>1</v>
      </c>
      <c r="AA9" s="28">
        <v>2</v>
      </c>
      <c r="AB9" s="28">
        <v>1</v>
      </c>
      <c r="AC9" s="28">
        <v>5</v>
      </c>
      <c r="AD9" s="28">
        <v>5</v>
      </c>
      <c r="AE9" s="28">
        <v>7</v>
      </c>
      <c r="AF9" s="28">
        <v>3</v>
      </c>
      <c r="AG9" s="45"/>
      <c r="AH9" s="46"/>
      <c r="AI9" s="24"/>
    </row>
    <row r="10" spans="1:256" s="49" customFormat="1" ht="30" customHeight="1" thickBo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35" s="51" customFormat="1" ht="30" customHeight="1">
      <c r="A11" s="83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 t="s">
        <v>28</v>
      </c>
      <c r="W11" s="84"/>
      <c r="X11" s="84"/>
      <c r="Y11" s="84"/>
      <c r="Z11" s="84" t="s">
        <v>28</v>
      </c>
      <c r="AA11" s="84" t="s">
        <v>28</v>
      </c>
      <c r="AB11" s="84"/>
      <c r="AC11" s="84" t="s">
        <v>28</v>
      </c>
      <c r="AD11" s="84" t="s">
        <v>28</v>
      </c>
      <c r="AE11" s="84" t="s">
        <v>28</v>
      </c>
      <c r="AF11" s="85" t="s">
        <v>28</v>
      </c>
      <c r="AG11" s="50"/>
      <c r="AH11" s="43"/>
      <c r="AI11" s="26"/>
    </row>
    <row r="12" spans="1:256" s="21" customFormat="1" ht="30" customHeight="1">
      <c r="A12" s="86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 t="s">
        <v>28</v>
      </c>
      <c r="L12" s="3" t="s">
        <v>28</v>
      </c>
      <c r="M12" s="3"/>
      <c r="N12" s="3"/>
      <c r="O12" s="3"/>
      <c r="P12" s="3" t="s">
        <v>28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7"/>
      <c r="AG12" s="80"/>
      <c r="AH12" s="14"/>
      <c r="AI12" s="9"/>
      <c r="AJ12" s="9"/>
      <c r="AK12" s="9"/>
      <c r="AL12" s="9"/>
      <c r="AM12" s="9"/>
      <c r="AN12" s="9"/>
      <c r="AO12" s="14"/>
      <c r="AP12" s="9"/>
      <c r="AQ12" s="19"/>
      <c r="AR12" s="9"/>
      <c r="AS12" s="9"/>
      <c r="AT12" s="9"/>
      <c r="AU12" s="9"/>
      <c r="AV12" s="14"/>
      <c r="AW12" s="9"/>
      <c r="AX12" s="9"/>
      <c r="AY12" s="9"/>
      <c r="AZ12" s="9"/>
      <c r="BA12" s="9"/>
      <c r="BB12" s="20"/>
      <c r="BC12" s="14"/>
      <c r="BD12" s="14"/>
      <c r="BE12" s="14"/>
      <c r="BF12" s="9"/>
      <c r="BG12" s="9"/>
      <c r="BH12" s="20"/>
      <c r="BI12" s="9"/>
      <c r="BJ12" s="9"/>
      <c r="BK12" s="9"/>
      <c r="BL12" s="9"/>
      <c r="BM12" s="23"/>
      <c r="BN12" s="14"/>
      <c r="BO12" s="9"/>
      <c r="BP12" s="9"/>
      <c r="BQ12" s="9"/>
      <c r="BR12" s="9"/>
      <c r="BS12" s="9"/>
      <c r="BT12" s="9"/>
      <c r="BU12" s="14"/>
      <c r="BV12" s="9"/>
      <c r="BW12" s="19"/>
      <c r="BX12" s="9"/>
      <c r="BY12" s="9"/>
      <c r="BZ12" s="9"/>
      <c r="CA12" s="9"/>
      <c r="CB12" s="14"/>
      <c r="CC12" s="9"/>
      <c r="CD12" s="9"/>
      <c r="CE12" s="9"/>
      <c r="CF12" s="9"/>
      <c r="CG12" s="9"/>
      <c r="CH12" s="20"/>
      <c r="CI12" s="14"/>
      <c r="CJ12" s="14"/>
      <c r="CK12" s="14"/>
      <c r="CL12" s="9"/>
      <c r="CM12" s="9"/>
      <c r="CN12" s="20"/>
      <c r="CO12" s="9"/>
      <c r="CP12" s="9"/>
      <c r="CQ12" s="9"/>
      <c r="CR12" s="9"/>
      <c r="CS12" s="23"/>
      <c r="CT12" s="14"/>
      <c r="CU12" s="9"/>
      <c r="CV12" s="9"/>
      <c r="CW12" s="9"/>
      <c r="CX12" s="9"/>
      <c r="CY12" s="9"/>
      <c r="CZ12" s="9"/>
      <c r="DA12" s="14"/>
      <c r="DB12" s="9"/>
      <c r="DC12" s="19"/>
      <c r="DD12" s="9"/>
      <c r="DE12" s="9"/>
      <c r="DF12" s="9"/>
      <c r="DG12" s="9"/>
      <c r="DH12" s="14"/>
      <c r="DI12" s="9"/>
      <c r="DJ12" s="9"/>
      <c r="DK12" s="9"/>
      <c r="DL12" s="9"/>
      <c r="DM12" s="9"/>
      <c r="DN12" s="20"/>
      <c r="DO12" s="14"/>
      <c r="DP12" s="14"/>
      <c r="DQ12" s="14"/>
      <c r="DR12" s="9"/>
      <c r="DS12" s="9"/>
      <c r="DT12" s="20"/>
      <c r="DU12" s="9"/>
      <c r="DV12" s="9"/>
      <c r="DW12" s="9"/>
      <c r="DX12" s="9"/>
      <c r="DY12" s="23"/>
      <c r="DZ12" s="14"/>
      <c r="EA12" s="9"/>
      <c r="EB12" s="9"/>
      <c r="EC12" s="9"/>
      <c r="ED12" s="9"/>
      <c r="EE12" s="9"/>
      <c r="EF12" s="9"/>
      <c r="EG12" s="14"/>
      <c r="EH12" s="9"/>
      <c r="EI12" s="19"/>
      <c r="EJ12" s="9"/>
      <c r="EK12" s="9"/>
      <c r="EL12" s="9"/>
      <c r="EM12" s="9"/>
      <c r="EN12" s="14"/>
      <c r="EO12" s="9"/>
      <c r="EP12" s="9"/>
      <c r="EQ12" s="9"/>
      <c r="ER12" s="9"/>
      <c r="ES12" s="9"/>
      <c r="ET12" s="20"/>
      <c r="EU12" s="14"/>
      <c r="EV12" s="14"/>
      <c r="EW12" s="14"/>
      <c r="EX12" s="9"/>
      <c r="EY12" s="9"/>
      <c r="EZ12" s="20"/>
      <c r="FA12" s="9"/>
      <c r="FB12" s="9"/>
      <c r="FC12" s="9"/>
      <c r="FD12" s="9"/>
      <c r="FE12" s="23"/>
      <c r="FF12" s="14"/>
      <c r="FG12" s="9"/>
      <c r="FH12" s="9"/>
      <c r="FI12" s="9"/>
      <c r="FJ12" s="9"/>
      <c r="FK12" s="9"/>
      <c r="FL12" s="9"/>
      <c r="FM12" s="14"/>
      <c r="FN12" s="9"/>
      <c r="FO12" s="19"/>
      <c r="FP12" s="9"/>
      <c r="FQ12" s="9"/>
      <c r="FR12" s="9"/>
      <c r="FS12" s="9"/>
      <c r="FT12" s="14"/>
      <c r="FU12" s="9"/>
      <c r="FV12" s="9"/>
      <c r="FW12" s="9"/>
      <c r="FX12" s="9"/>
      <c r="FY12" s="9"/>
      <c r="FZ12" s="20"/>
      <c r="GA12" s="14"/>
      <c r="GB12" s="14"/>
      <c r="GC12" s="14"/>
      <c r="GD12" s="9"/>
      <c r="GE12" s="9"/>
      <c r="GF12" s="20"/>
      <c r="GG12" s="9"/>
      <c r="GH12" s="9"/>
      <c r="GI12" s="9"/>
      <c r="GJ12" s="9"/>
      <c r="GK12" s="23"/>
      <c r="GL12" s="14"/>
      <c r="GM12" s="9"/>
      <c r="GN12" s="9"/>
      <c r="GO12" s="9"/>
      <c r="GP12" s="9"/>
      <c r="GQ12" s="9"/>
      <c r="GR12" s="9"/>
      <c r="GS12" s="14"/>
      <c r="GT12" s="9"/>
      <c r="GU12" s="19"/>
      <c r="GV12" s="9"/>
      <c r="GW12" s="9"/>
      <c r="GX12" s="9"/>
      <c r="GY12" s="9"/>
      <c r="GZ12" s="14"/>
      <c r="HA12" s="9"/>
      <c r="HB12" s="9"/>
      <c r="HC12" s="9"/>
      <c r="HD12" s="9"/>
      <c r="HE12" s="9"/>
      <c r="HF12" s="20"/>
      <c r="HG12" s="14"/>
      <c r="HH12" s="14"/>
      <c r="HI12" s="14"/>
      <c r="HJ12" s="9"/>
      <c r="HK12" s="9"/>
      <c r="HL12" s="20"/>
      <c r="HM12" s="9"/>
      <c r="HN12" s="9"/>
      <c r="HO12" s="9"/>
      <c r="HP12" s="9"/>
      <c r="HQ12" s="23"/>
      <c r="HR12" s="14"/>
      <c r="HS12" s="9"/>
      <c r="HT12" s="9"/>
      <c r="HU12" s="9"/>
      <c r="HV12" s="9"/>
      <c r="HW12" s="9"/>
      <c r="HX12" s="9"/>
      <c r="HY12" s="14"/>
      <c r="HZ12" s="9"/>
      <c r="IA12" s="19"/>
      <c r="IB12" s="9"/>
      <c r="IC12" s="9"/>
      <c r="ID12" s="9"/>
      <c r="IE12" s="9"/>
      <c r="IF12" s="14"/>
      <c r="IG12" s="9"/>
      <c r="IH12" s="9"/>
      <c r="II12" s="9"/>
      <c r="IJ12" s="9"/>
      <c r="IK12" s="9"/>
      <c r="IL12" s="20"/>
      <c r="IM12" s="14"/>
      <c r="IN12" s="14"/>
      <c r="IO12" s="14"/>
      <c r="IP12" s="9"/>
      <c r="IQ12" s="9"/>
      <c r="IR12" s="20"/>
      <c r="IS12" s="9"/>
      <c r="IT12" s="9"/>
      <c r="IU12" s="9"/>
      <c r="IV12" s="9"/>
    </row>
    <row r="13" spans="1:35" s="53" customFormat="1" ht="30" customHeight="1" thickBot="1">
      <c r="A13" s="88" t="s">
        <v>3</v>
      </c>
      <c r="B13" s="79"/>
      <c r="C13" s="79" t="s">
        <v>28</v>
      </c>
      <c r="D13" s="79" t="s">
        <v>28</v>
      </c>
      <c r="E13" s="79" t="s">
        <v>28</v>
      </c>
      <c r="F13" s="79" t="s">
        <v>28</v>
      </c>
      <c r="G13" s="79" t="s">
        <v>28</v>
      </c>
      <c r="H13" s="79" t="s">
        <v>28</v>
      </c>
      <c r="I13" s="79" t="s">
        <v>28</v>
      </c>
      <c r="J13" s="79" t="s">
        <v>28</v>
      </c>
      <c r="K13" s="79"/>
      <c r="L13" s="79"/>
      <c r="M13" s="79" t="s">
        <v>28</v>
      </c>
      <c r="N13" s="79" t="s">
        <v>28</v>
      </c>
      <c r="O13" s="79" t="s">
        <v>28</v>
      </c>
      <c r="P13" s="79"/>
      <c r="Q13" s="79" t="s">
        <v>28</v>
      </c>
      <c r="R13" s="79" t="s">
        <v>28</v>
      </c>
      <c r="S13" s="79" t="s">
        <v>28</v>
      </c>
      <c r="T13" s="79" t="s">
        <v>28</v>
      </c>
      <c r="U13" s="79" t="s">
        <v>28</v>
      </c>
      <c r="V13" s="79"/>
      <c r="W13" s="79" t="s">
        <v>28</v>
      </c>
      <c r="X13" s="79" t="s">
        <v>28</v>
      </c>
      <c r="Y13" s="79" t="s">
        <v>28</v>
      </c>
      <c r="Z13" s="79"/>
      <c r="AA13" s="79"/>
      <c r="AB13" s="79" t="s">
        <v>28</v>
      </c>
      <c r="AC13" s="79"/>
      <c r="AD13" s="79"/>
      <c r="AE13" s="79"/>
      <c r="AF13" s="89"/>
      <c r="AG13" s="50"/>
      <c r="AH13" s="43"/>
      <c r="AI13" s="11"/>
    </row>
    <row r="14" spans="1:35" s="57" customFormat="1" ht="30" customHeight="1">
      <c r="A14" s="73" t="s">
        <v>12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54"/>
      <c r="AH14" s="55"/>
      <c r="AI14" s="56"/>
    </row>
    <row r="15" spans="1:35" s="41" customFormat="1" ht="30" customHeight="1">
      <c r="A15" s="7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2"/>
      <c r="AH15" s="58"/>
      <c r="AI15" s="26"/>
    </row>
    <row r="16" spans="1:35" s="60" customFormat="1" ht="30.75" customHeight="1">
      <c r="A16" s="75" t="s">
        <v>9</v>
      </c>
      <c r="B16" s="29">
        <f>(((B10+23)/2)*0.3*1100*14:14)+((20-B9)*0.3*125*B14)-(231*B14)</f>
        <v>0</v>
      </c>
      <c r="C16" s="29">
        <f>(((C10+23)/2)*0.3*1100*14:14)+((20-C9)*0.3*125*C14)-(231*C14)</f>
        <v>0</v>
      </c>
      <c r="D16" s="29">
        <f aca="true" t="shared" si="0" ref="D16:AF16">(((D10+23)/2)*0.3*1100*$A14:$IV14)+((20-D9)*0.3*125*D14)-231*D14</f>
        <v>0</v>
      </c>
      <c r="E16" s="29">
        <f t="shared" si="0"/>
        <v>0</v>
      </c>
      <c r="F16" s="29">
        <f t="shared" si="0"/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  <c r="AB16" s="29">
        <f t="shared" si="0"/>
        <v>0</v>
      </c>
      <c r="AC16" s="29">
        <f t="shared" si="0"/>
        <v>0</v>
      </c>
      <c r="AD16" s="29">
        <f t="shared" si="0"/>
        <v>0</v>
      </c>
      <c r="AE16" s="29">
        <f t="shared" si="0"/>
        <v>0</v>
      </c>
      <c r="AF16" s="29">
        <f t="shared" si="0"/>
        <v>0</v>
      </c>
      <c r="AG16" s="59"/>
      <c r="AH16" s="55"/>
      <c r="AI16" s="56"/>
    </row>
    <row r="17" spans="1:35" s="60" customFormat="1" ht="30" customHeight="1">
      <c r="A17" s="76" t="s">
        <v>11</v>
      </c>
      <c r="B17" s="78">
        <f>B16/(115+80+6.6)</f>
        <v>0</v>
      </c>
      <c r="C17" s="78">
        <f aca="true" t="shared" si="1" ref="C17:AF17">C16/(115+80+6.6)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78">
        <f t="shared" si="1"/>
        <v>0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0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0</v>
      </c>
      <c r="AE17" s="78">
        <f t="shared" si="1"/>
        <v>0</v>
      </c>
      <c r="AF17" s="78">
        <f t="shared" si="1"/>
        <v>0</v>
      </c>
      <c r="AG17" s="54"/>
      <c r="AH17" s="61"/>
      <c r="AI17" s="25"/>
    </row>
    <row r="18" spans="1:35" s="60" customFormat="1" ht="28.5" customHeight="1">
      <c r="A18" s="77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I18" s="25"/>
    </row>
    <row r="19" spans="1:35" s="10" customFormat="1" ht="10.5" customHeight="1">
      <c r="A19" s="6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6"/>
      <c r="AH19" s="65"/>
      <c r="AI19" s="11"/>
    </row>
    <row r="20" spans="1:35" ht="18" customHeight="1">
      <c r="A20" s="106" t="s">
        <v>68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5"/>
      <c r="Y20" s="6"/>
      <c r="Z20" s="6"/>
      <c r="AA20" s="6"/>
      <c r="AB20" s="6"/>
      <c r="AD20" s="41"/>
      <c r="AE20" s="41"/>
      <c r="AF20" s="15"/>
      <c r="AG20" s="66"/>
      <c r="AH20" s="67"/>
      <c r="AI20" s="11"/>
    </row>
    <row r="21" spans="1:35" ht="19.5" customHeight="1">
      <c r="A21" s="23" t="s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7"/>
      <c r="Y21" s="6"/>
      <c r="Z21" s="6"/>
      <c r="AA21" s="6"/>
      <c r="AB21" s="6"/>
      <c r="AD21" s="41"/>
      <c r="AE21" s="41"/>
      <c r="AF21" s="2"/>
      <c r="AG21" s="66"/>
      <c r="AH21" s="68"/>
      <c r="AI21" s="17"/>
    </row>
    <row r="22" spans="1:35" ht="18.75" customHeight="1">
      <c r="A22" s="10" t="s">
        <v>10</v>
      </c>
      <c r="B22" s="10"/>
      <c r="C22" s="10"/>
      <c r="D22" s="4"/>
      <c r="E22" s="4"/>
      <c r="F22" s="107">
        <f>B16+C16+D16+E16+F16+G16+H16+I16+J16+K16+L16+M16+N16+O16+P16+Q16+R16+S16+T16+U16+V16+W16+X16+Y16+Z16+AA16+AB16+AC16+AD16+AE16+AF16</f>
        <v>0</v>
      </c>
      <c r="G22" s="102"/>
      <c r="H22" s="102"/>
      <c r="I22" s="102"/>
      <c r="J22" s="102"/>
      <c r="K22" s="102"/>
      <c r="L22" s="102"/>
      <c r="M22" s="4"/>
      <c r="N22" s="4"/>
      <c r="O22" s="4"/>
      <c r="P22" s="4"/>
      <c r="Q22" s="4" t="s">
        <v>26</v>
      </c>
      <c r="R22" s="95"/>
      <c r="S22" s="96"/>
      <c r="T22" s="4"/>
      <c r="U22" s="4"/>
      <c r="V22" s="108">
        <f>F22/80</f>
        <v>0</v>
      </c>
      <c r="W22" s="109"/>
      <c r="X22" s="109"/>
      <c r="Y22" s="109"/>
      <c r="Z22" s="109"/>
      <c r="AC22" s="34" t="s">
        <v>22</v>
      </c>
      <c r="AF22" s="2"/>
      <c r="AG22" s="66"/>
      <c r="AH22" s="65"/>
      <c r="AI22" s="11"/>
    </row>
    <row r="23" spans="1:35" s="32" customFormat="1" ht="17.25" customHeight="1">
      <c r="A23" s="32" t="s">
        <v>25</v>
      </c>
      <c r="B23" s="22"/>
      <c r="C23" s="22"/>
      <c r="D23" s="2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01">
        <v>53200</v>
      </c>
      <c r="Q23" s="102"/>
      <c r="R23" s="102"/>
      <c r="S23" s="102"/>
      <c r="T23" s="66" t="s">
        <v>6</v>
      </c>
      <c r="U23" s="66"/>
      <c r="V23" s="66" t="s">
        <v>13</v>
      </c>
      <c r="W23" s="66"/>
      <c r="AF23" s="38"/>
      <c r="AG23" s="66"/>
      <c r="AH23" s="65"/>
      <c r="AI23" s="11"/>
    </row>
    <row r="24" spans="1:35" ht="18" customHeight="1">
      <c r="A24" s="34" t="s">
        <v>23</v>
      </c>
      <c r="B24" s="69"/>
      <c r="C24" s="69"/>
      <c r="D24" s="69"/>
      <c r="E24" s="69"/>
      <c r="F24" s="69"/>
      <c r="G24" s="103">
        <f>V22*100/P23</f>
        <v>0</v>
      </c>
      <c r="H24" s="103"/>
      <c r="I24" s="103"/>
      <c r="J24" s="103"/>
      <c r="K24" s="69"/>
      <c r="L24" s="69" t="s">
        <v>24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AH24" s="65"/>
      <c r="AI24" s="11"/>
    </row>
    <row r="25" spans="2:30" ht="9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AA25" s="8"/>
      <c r="AB25" s="8"/>
      <c r="AC25" s="8"/>
      <c r="AD25" s="8"/>
    </row>
    <row r="26" spans="2:30" ht="9.7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2:31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2:31" ht="9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ht="9.75" customHeight="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ht="9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ht="9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ht="9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ht="9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ht="9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ht="9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ht="9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ht="9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ht="9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ht="9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ht="9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ht="9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ht="9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2:31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2:31" ht="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ht="9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ht="9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2:31" ht="9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2:31" ht="9.7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2:31" ht="9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2:31" ht="9.7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ht="9.7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9.7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9.7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9.7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9.7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9.7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9.7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9.7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9.7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9.7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9.75" customHeigh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9.75" customHeigh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2:31" ht="9.7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2:31" ht="9.7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2:31" ht="9.7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ht="9.7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ht="9.7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ht="9.7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2:31" ht="9.7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ht="9.7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ht="9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ht="9.7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2:31" ht="9.7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ht="9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2:31" ht="9.7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2:31" ht="9.7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2:31" ht="9.7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ht="9.7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2:31" ht="9.75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ht="9.7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2:31" ht="9.75" customHeigh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2:31" ht="9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ht="9.75" customHeigh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ht="9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ht="9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ht="9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ht="9.75" customHeigh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2:31" ht="9.75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2:31" ht="9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2:31" ht="9.75" customHeigh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ht="9.75" customHeigh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ht="9.75" customHeigh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ht="9.75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2:31" ht="9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ht="9.75" customHeight="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ht="9.7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ht="9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ht="9.75" customHeight="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ht="9.75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ht="9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ht="9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ht="9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ht="9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ht="9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ht="9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ht="9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ht="9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2:31" ht="9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2:31" ht="9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ht="9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ht="9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ht="9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ht="9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ht="9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2:31" ht="9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2:31" ht="9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2:31" ht="9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2:31" ht="9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</sheetData>
  <sheetProtection/>
  <mergeCells count="11">
    <mergeCell ref="G24:J24"/>
    <mergeCell ref="B4:G4"/>
    <mergeCell ref="A5:AF5"/>
    <mergeCell ref="A20:W20"/>
    <mergeCell ref="F22:L22"/>
    <mergeCell ref="V22:Z22"/>
    <mergeCell ref="B1:G1"/>
    <mergeCell ref="AH1:AI1"/>
    <mergeCell ref="B3:G3"/>
    <mergeCell ref="AH3:AI3"/>
    <mergeCell ref="P23:S23"/>
  </mergeCells>
  <printOptions/>
  <pageMargins left="0" right="0" top="0" bottom="0" header="0.5118110236220472" footer="0.5118110236220472"/>
  <pageSetup horizontalDpi="600" verticalDpi="600" orientation="landscape" paperSize="9" scale="91" r:id="rId1"/>
  <colBreaks count="1" manualBreakCount="1">
    <brk id="3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CCAS/JL/MM</dc:creator>
  <cp:keywords/>
  <dc:description/>
  <cp:lastModifiedBy>MOULENE</cp:lastModifiedBy>
  <cp:lastPrinted>2007-11-21T08:16:52Z</cp:lastPrinted>
  <dcterms:created xsi:type="dcterms:W3CDTF">2003-12-04T15:50:57Z</dcterms:created>
  <dcterms:modified xsi:type="dcterms:W3CDTF">2008-03-06T17:25:25Z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-683883911</vt:i4>
  </property>
  <property fmtid="{D5CDD505-2E9C-101B-9397-08002B2CF9AE}" pid="3" name="_EmailSubject">
    <vt:lpwstr/>
  </property>
  <property fmtid="{D5CDD505-2E9C-101B-9397-08002B2CF9AE}" pid="4" name="_AuthorEmail">
    <vt:lpwstr>alain.moulene@lm.sncf.fr</vt:lpwstr>
  </property>
  <property fmtid="{D5CDD505-2E9C-101B-9397-08002B2CF9AE}" pid="5" name="_AuthorEmailDisplayName">
    <vt:lpwstr>MOULENE Alain (EMT-LM)</vt:lpwstr>
  </property>
  <property fmtid="{D5CDD505-2E9C-101B-9397-08002B2CF9AE}" pid="6" name="_ReviewingToolsShownOnce">
    <vt:lpwstr/>
  </property>
</Properties>
</file>